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15" windowWidth="21600" windowHeight="12465"/>
  </bookViews>
  <sheets>
    <sheet name="PSU Selection" sheetId="18" r:id="rId1"/>
  </sheets>
  <definedNames>
    <definedName name="_xlnm._FilterDatabase" localSheetId="0" hidden="1">'PSU Selection'!$L$9:$L$143</definedName>
  </definedName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M5" i="18" l="1"/>
  <c r="I5" i="18"/>
  <c r="D143"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91" i="18"/>
  <c r="F92" i="18"/>
  <c r="F93" i="18"/>
  <c r="F94" i="18"/>
  <c r="F95" i="18"/>
  <c r="F96" i="18"/>
  <c r="F97" i="18"/>
  <c r="F98" i="18"/>
  <c r="F99" i="18"/>
  <c r="F100" i="18"/>
  <c r="F101" i="18"/>
  <c r="F102" i="18"/>
  <c r="F103" i="18"/>
  <c r="F104" i="18"/>
  <c r="F105" i="18"/>
  <c r="F106" i="18"/>
  <c r="F107" i="18"/>
  <c r="F108" i="18"/>
  <c r="F109" i="18"/>
  <c r="F110" i="18"/>
  <c r="F111"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F9" i="18"/>
  <c r="D6" i="18"/>
  <c r="K8" i="18"/>
  <c r="G8"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C103" i="18"/>
  <c r="C104" i="18"/>
  <c r="C105" i="18"/>
  <c r="C106" i="18"/>
  <c r="C107" i="18"/>
  <c r="C108" i="18"/>
  <c r="C109" i="18"/>
  <c r="C110" i="18"/>
  <c r="C111" i="18"/>
  <c r="C112" i="18"/>
  <c r="C113" i="18"/>
  <c r="C114" i="18"/>
  <c r="C115" i="18"/>
  <c r="C116" i="18"/>
  <c r="C117" i="18"/>
  <c r="C118" i="18"/>
  <c r="C119" i="18"/>
  <c r="C120" i="18"/>
  <c r="C121" i="18"/>
  <c r="C122" i="18"/>
  <c r="C123" i="18"/>
  <c r="C124" i="18"/>
  <c r="C125" i="18"/>
  <c r="C126" i="18"/>
  <c r="C127" i="18"/>
  <c r="C128" i="18"/>
  <c r="C129" i="18"/>
  <c r="C130" i="18"/>
  <c r="C131" i="18"/>
  <c r="C132" i="18"/>
  <c r="C133" i="18"/>
  <c r="C134" i="18"/>
  <c r="C135" i="18"/>
  <c r="C136" i="18"/>
  <c r="C137" i="18"/>
  <c r="C138" i="18"/>
  <c r="C139" i="18"/>
  <c r="C140" i="18"/>
  <c r="C141" i="18"/>
  <c r="C142" i="18"/>
  <c r="G9" i="18"/>
  <c r="G10" i="18"/>
  <c r="H10" i="18"/>
  <c r="I10" i="18"/>
  <c r="G11" i="18"/>
  <c r="H11" i="18"/>
  <c r="I11" i="18"/>
  <c r="G12" i="18"/>
  <c r="H12" i="18"/>
  <c r="I12" i="18"/>
  <c r="G13" i="18"/>
  <c r="H13" i="18"/>
  <c r="I13" i="18"/>
  <c r="G14" i="18"/>
  <c r="H14" i="18"/>
  <c r="I14" i="18"/>
  <c r="G15" i="18"/>
  <c r="H15" i="18"/>
  <c r="I15" i="18"/>
  <c r="G16" i="18"/>
  <c r="H16" i="18"/>
  <c r="I16" i="18"/>
  <c r="G17" i="18"/>
  <c r="H17" i="18"/>
  <c r="I17" i="18"/>
  <c r="G18" i="18"/>
  <c r="H18" i="18"/>
  <c r="I18" i="18"/>
  <c r="G19" i="18"/>
  <c r="H19" i="18"/>
  <c r="I19" i="18"/>
  <c r="G20" i="18"/>
  <c r="H20" i="18"/>
  <c r="I20" i="18"/>
  <c r="G21" i="18"/>
  <c r="H21" i="18"/>
  <c r="I21" i="18"/>
  <c r="G22" i="18"/>
  <c r="H22" i="18"/>
  <c r="I22" i="18"/>
  <c r="G23" i="18"/>
  <c r="H23" i="18"/>
  <c r="I23" i="18"/>
  <c r="G24" i="18"/>
  <c r="H24" i="18"/>
  <c r="I24" i="18"/>
  <c r="G25" i="18"/>
  <c r="H25" i="18"/>
  <c r="I25" i="18"/>
  <c r="G26" i="18"/>
  <c r="H26" i="18"/>
  <c r="I26" i="18"/>
  <c r="G27" i="18"/>
  <c r="H27" i="18"/>
  <c r="I27" i="18"/>
  <c r="G28" i="18"/>
  <c r="H28" i="18"/>
  <c r="I28" i="18"/>
  <c r="G29" i="18"/>
  <c r="H29" i="18"/>
  <c r="I29" i="18"/>
  <c r="G30" i="18"/>
  <c r="H30" i="18"/>
  <c r="I30" i="18"/>
  <c r="G31" i="18"/>
  <c r="H31" i="18"/>
  <c r="I31" i="18"/>
  <c r="G32" i="18"/>
  <c r="H32" i="18"/>
  <c r="I32" i="18"/>
  <c r="G33" i="18"/>
  <c r="H33" i="18"/>
  <c r="I33" i="18"/>
  <c r="G34" i="18"/>
  <c r="H34" i="18"/>
  <c r="I34" i="18"/>
  <c r="G35" i="18"/>
  <c r="H35" i="18"/>
  <c r="I35" i="18"/>
  <c r="G36" i="18"/>
  <c r="H36" i="18"/>
  <c r="I36" i="18"/>
  <c r="G37" i="18"/>
  <c r="H37" i="18"/>
  <c r="I37" i="18"/>
  <c r="G38" i="18"/>
  <c r="H38" i="18"/>
  <c r="I38" i="18"/>
  <c r="G39" i="18"/>
  <c r="H39" i="18"/>
  <c r="I39" i="18"/>
  <c r="G40" i="18"/>
  <c r="H40" i="18"/>
  <c r="I40" i="18"/>
  <c r="G41" i="18"/>
  <c r="H41" i="18"/>
  <c r="I41" i="18"/>
  <c r="G42" i="18"/>
  <c r="H42" i="18"/>
  <c r="I42" i="18"/>
  <c r="G43" i="18"/>
  <c r="H43" i="18"/>
  <c r="I43" i="18"/>
  <c r="G44" i="18"/>
  <c r="H44" i="18"/>
  <c r="I44" i="18"/>
  <c r="G45" i="18"/>
  <c r="H45" i="18"/>
  <c r="I45" i="18"/>
  <c r="G46" i="18"/>
  <c r="H46" i="18"/>
  <c r="I46" i="18"/>
  <c r="G47" i="18"/>
  <c r="H47" i="18"/>
  <c r="I47" i="18"/>
  <c r="G48" i="18"/>
  <c r="H48" i="18"/>
  <c r="I48" i="18"/>
  <c r="G49" i="18"/>
  <c r="H49" i="18"/>
  <c r="I49" i="18"/>
  <c r="G50" i="18"/>
  <c r="H50" i="18"/>
  <c r="I50" i="18"/>
  <c r="G51" i="18"/>
  <c r="H51" i="18"/>
  <c r="I51" i="18"/>
  <c r="G52" i="18"/>
  <c r="H52" i="18"/>
  <c r="I52" i="18"/>
  <c r="G53" i="18"/>
  <c r="H53" i="18"/>
  <c r="I53" i="18"/>
  <c r="G54" i="18"/>
  <c r="H54" i="18"/>
  <c r="I54" i="18"/>
  <c r="G55" i="18"/>
  <c r="H55" i="18"/>
  <c r="I55" i="18"/>
  <c r="G56" i="18"/>
  <c r="H56" i="18"/>
  <c r="I56" i="18"/>
  <c r="G57" i="18"/>
  <c r="H57" i="18"/>
  <c r="I57" i="18"/>
  <c r="G58" i="18"/>
  <c r="H58" i="18"/>
  <c r="I58" i="18"/>
  <c r="G59" i="18"/>
  <c r="H59" i="18"/>
  <c r="I59" i="18"/>
  <c r="G60" i="18"/>
  <c r="H60" i="18"/>
  <c r="I60" i="18"/>
  <c r="G61" i="18"/>
  <c r="H61" i="18"/>
  <c r="I61" i="18"/>
  <c r="G62" i="18"/>
  <c r="H62" i="18"/>
  <c r="I62" i="18"/>
  <c r="G63" i="18"/>
  <c r="H63" i="18"/>
  <c r="I63" i="18"/>
  <c r="G64" i="18"/>
  <c r="H64" i="18"/>
  <c r="I64" i="18"/>
  <c r="G65" i="18"/>
  <c r="H65" i="18"/>
  <c r="I65" i="18"/>
  <c r="G66" i="18"/>
  <c r="H66" i="18"/>
  <c r="I66" i="18"/>
  <c r="G67" i="18"/>
  <c r="H67" i="18"/>
  <c r="I67" i="18"/>
  <c r="G68" i="18"/>
  <c r="H68" i="18"/>
  <c r="I68" i="18"/>
  <c r="G69" i="18"/>
  <c r="H69" i="18"/>
  <c r="I69" i="18"/>
  <c r="G70" i="18"/>
  <c r="H70" i="18"/>
  <c r="I70" i="18"/>
  <c r="G71" i="18"/>
  <c r="H71" i="18"/>
  <c r="I71" i="18"/>
  <c r="G72" i="18"/>
  <c r="H72" i="18"/>
  <c r="I72" i="18"/>
  <c r="G73" i="18"/>
  <c r="H73" i="18"/>
  <c r="I73" i="18"/>
  <c r="G74" i="18"/>
  <c r="H74" i="18"/>
  <c r="I74" i="18"/>
  <c r="G75" i="18"/>
  <c r="H75" i="18"/>
  <c r="I75" i="18"/>
  <c r="G76" i="18"/>
  <c r="H76" i="18"/>
  <c r="I76" i="18"/>
  <c r="G77" i="18"/>
  <c r="H77" i="18"/>
  <c r="I77" i="18"/>
  <c r="G78" i="18"/>
  <c r="H78" i="18"/>
  <c r="I78" i="18"/>
  <c r="G79" i="18"/>
  <c r="H79" i="18"/>
  <c r="I79" i="18"/>
  <c r="G80" i="18"/>
  <c r="H80" i="18"/>
  <c r="I80" i="18"/>
  <c r="G81" i="18"/>
  <c r="H81" i="18"/>
  <c r="I81" i="18"/>
  <c r="G82" i="18"/>
  <c r="H82" i="18"/>
  <c r="I82" i="18"/>
  <c r="G83" i="18"/>
  <c r="H83" i="18"/>
  <c r="I83" i="18"/>
  <c r="G84" i="18"/>
  <c r="H84" i="18"/>
  <c r="I84" i="18"/>
  <c r="G85" i="18"/>
  <c r="H85" i="18"/>
  <c r="I85" i="18"/>
  <c r="G86" i="18"/>
  <c r="H86" i="18"/>
  <c r="I86" i="18"/>
  <c r="G87" i="18"/>
  <c r="H87" i="18"/>
  <c r="I87" i="18"/>
  <c r="G88" i="18"/>
  <c r="H88" i="18"/>
  <c r="I88" i="18"/>
  <c r="G89" i="18"/>
  <c r="H89" i="18"/>
  <c r="I89" i="18"/>
  <c r="G90" i="18"/>
  <c r="H90" i="18"/>
  <c r="I90" i="18"/>
  <c r="G91" i="18"/>
  <c r="H91" i="18"/>
  <c r="I91" i="18"/>
  <c r="G92" i="18"/>
  <c r="H92" i="18"/>
  <c r="I92" i="18"/>
  <c r="G93" i="18"/>
  <c r="H93" i="18"/>
  <c r="I93" i="18"/>
  <c r="G94" i="18"/>
  <c r="H94" i="18"/>
  <c r="I94" i="18"/>
  <c r="G95" i="18"/>
  <c r="H95" i="18"/>
  <c r="I95" i="18"/>
  <c r="G96" i="18"/>
  <c r="H96" i="18"/>
  <c r="I96" i="18"/>
  <c r="G97" i="18"/>
  <c r="H97" i="18"/>
  <c r="I97" i="18"/>
  <c r="G98" i="18"/>
  <c r="H98" i="18"/>
  <c r="I98" i="18"/>
  <c r="G99" i="18"/>
  <c r="H99" i="18"/>
  <c r="I99" i="18"/>
  <c r="G100" i="18"/>
  <c r="H100" i="18"/>
  <c r="I100" i="18"/>
  <c r="G101" i="18"/>
  <c r="H101" i="18"/>
  <c r="I101" i="18"/>
  <c r="G102" i="18"/>
  <c r="H102" i="18"/>
  <c r="I102" i="18"/>
  <c r="G103" i="18"/>
  <c r="H103" i="18"/>
  <c r="I103" i="18"/>
  <c r="G104" i="18"/>
  <c r="H104" i="18"/>
  <c r="I104" i="18"/>
  <c r="G105" i="18"/>
  <c r="H105" i="18"/>
  <c r="I105" i="18"/>
  <c r="G106" i="18"/>
  <c r="H106" i="18"/>
  <c r="I106" i="18"/>
  <c r="G107" i="18"/>
  <c r="H107" i="18"/>
  <c r="I107" i="18"/>
  <c r="G108" i="18"/>
  <c r="H108" i="18"/>
  <c r="I108" i="18"/>
  <c r="G109" i="18"/>
  <c r="H109" i="18"/>
  <c r="I109" i="18"/>
  <c r="G110" i="18"/>
  <c r="H110" i="18"/>
  <c r="I110" i="18"/>
  <c r="G111" i="18"/>
  <c r="H111" i="18"/>
  <c r="I111" i="18"/>
  <c r="G112" i="18"/>
  <c r="H112" i="18"/>
  <c r="I112" i="18"/>
  <c r="G113" i="18"/>
  <c r="H113" i="18"/>
  <c r="I113" i="18"/>
  <c r="G114" i="18"/>
  <c r="H114" i="18"/>
  <c r="I114" i="18"/>
  <c r="G115" i="18"/>
  <c r="H115" i="18"/>
  <c r="I115" i="18"/>
  <c r="G116" i="18"/>
  <c r="H116" i="18"/>
  <c r="I116" i="18"/>
  <c r="G117" i="18"/>
  <c r="H117" i="18"/>
  <c r="I117" i="18"/>
  <c r="G118" i="18"/>
  <c r="H118" i="18"/>
  <c r="I118" i="18"/>
  <c r="G119" i="18"/>
  <c r="H119" i="18"/>
  <c r="I119" i="18"/>
  <c r="G120" i="18"/>
  <c r="H120" i="18"/>
  <c r="I120" i="18"/>
  <c r="G121" i="18"/>
  <c r="H121" i="18"/>
  <c r="I121" i="18"/>
  <c r="G122" i="18"/>
  <c r="H122" i="18"/>
  <c r="I122" i="18"/>
  <c r="G123" i="18"/>
  <c r="H123" i="18"/>
  <c r="I123" i="18"/>
  <c r="G124" i="18"/>
  <c r="H124" i="18"/>
  <c r="I124" i="18"/>
  <c r="G125" i="18"/>
  <c r="H125" i="18"/>
  <c r="I125" i="18"/>
  <c r="G126" i="18"/>
  <c r="H126" i="18"/>
  <c r="I126" i="18"/>
  <c r="G127" i="18"/>
  <c r="H127" i="18"/>
  <c r="I127" i="18"/>
  <c r="G128" i="18"/>
  <c r="H128" i="18"/>
  <c r="I128" i="18"/>
  <c r="G129" i="18"/>
  <c r="H129" i="18"/>
  <c r="I129" i="18"/>
  <c r="G130" i="18"/>
  <c r="H130" i="18"/>
  <c r="I130" i="18"/>
  <c r="G131" i="18"/>
  <c r="H131" i="18"/>
  <c r="I131" i="18"/>
  <c r="G132" i="18"/>
  <c r="H132" i="18"/>
  <c r="I132" i="18"/>
  <c r="G133" i="18"/>
  <c r="H133" i="18"/>
  <c r="I133" i="18"/>
  <c r="G134" i="18"/>
  <c r="H134" i="18"/>
  <c r="I134" i="18"/>
  <c r="G135" i="18"/>
  <c r="H135" i="18"/>
  <c r="I135" i="18"/>
  <c r="G136" i="18"/>
  <c r="H136" i="18"/>
  <c r="I136" i="18"/>
  <c r="G137" i="18"/>
  <c r="H137" i="18"/>
  <c r="I137" i="18"/>
  <c r="G138" i="18"/>
  <c r="H138" i="18"/>
  <c r="I138" i="18"/>
  <c r="G139" i="18"/>
  <c r="H139" i="18"/>
  <c r="I139" i="18"/>
  <c r="G140" i="18"/>
  <c r="H140" i="18"/>
  <c r="I140" i="18"/>
  <c r="G141" i="18"/>
  <c r="H141" i="18"/>
  <c r="I141" i="18"/>
  <c r="G142" i="18"/>
  <c r="H142" i="18"/>
  <c r="I142" i="18"/>
  <c r="H9" i="18"/>
  <c r="C9" i="18"/>
  <c r="I9" i="18"/>
  <c r="I143" i="18"/>
  <c r="I4" i="18"/>
  <c r="H143" i="18"/>
  <c r="G143" i="18"/>
  <c r="P6"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9" i="18"/>
  <c r="P143"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O100" i="18"/>
  <c r="O101" i="18"/>
  <c r="O102" i="18"/>
  <c r="O103" i="18"/>
  <c r="O104" i="18"/>
  <c r="O105" i="18"/>
  <c r="O106" i="18"/>
  <c r="O107" i="18"/>
  <c r="O108" i="18"/>
  <c r="O109" i="18"/>
  <c r="O110" i="18"/>
  <c r="O111" i="18"/>
  <c r="O112" i="18"/>
  <c r="O113" i="18"/>
  <c r="O114" i="18"/>
  <c r="O115" i="18"/>
  <c r="O116" i="18"/>
  <c r="O117" i="18"/>
  <c r="O118" i="18"/>
  <c r="O119" i="18"/>
  <c r="O120" i="18"/>
  <c r="O121" i="18"/>
  <c r="O122" i="18"/>
  <c r="O123" i="18"/>
  <c r="O124" i="18"/>
  <c r="O125" i="18"/>
  <c r="O126" i="18"/>
  <c r="O127" i="18"/>
  <c r="O128" i="18"/>
  <c r="O129" i="18"/>
  <c r="O130" i="18"/>
  <c r="O131" i="18"/>
  <c r="O132" i="18"/>
  <c r="O133" i="18"/>
  <c r="O134" i="18"/>
  <c r="O135" i="18"/>
  <c r="O136" i="18"/>
  <c r="O137" i="18"/>
  <c r="O138" i="18"/>
  <c r="O139" i="18"/>
  <c r="O140" i="18"/>
  <c r="O141" i="18"/>
  <c r="O142" i="18"/>
  <c r="O9" i="18"/>
  <c r="O143" i="18"/>
  <c r="R6" i="18"/>
  <c r="R10" i="18"/>
  <c r="R11" i="18"/>
  <c r="R12" i="18"/>
  <c r="R13" i="18"/>
  <c r="R14" i="18"/>
  <c r="R15" i="18"/>
  <c r="R16" i="18"/>
  <c r="R17" i="18"/>
  <c r="R18" i="18"/>
  <c r="R19" i="18"/>
  <c r="R20" i="18"/>
  <c r="R21" i="18"/>
  <c r="R22" i="18"/>
  <c r="R23" i="18"/>
  <c r="R24" i="18"/>
  <c r="R25" i="18"/>
  <c r="R26" i="18"/>
  <c r="R27" i="18"/>
  <c r="R28" i="18"/>
  <c r="R29" i="18"/>
  <c r="R30" i="18"/>
  <c r="R31" i="18"/>
  <c r="R32" i="18"/>
  <c r="R33" i="18"/>
  <c r="R34" i="18"/>
  <c r="R35" i="18"/>
  <c r="R36" i="18"/>
  <c r="R37" i="18"/>
  <c r="R38" i="18"/>
  <c r="R39" i="18"/>
  <c r="R40" i="18"/>
  <c r="R41" i="18"/>
  <c r="R42" i="18"/>
  <c r="R43" i="18"/>
  <c r="R44" i="18"/>
  <c r="R45" i="18"/>
  <c r="R46" i="18"/>
  <c r="R47" i="18"/>
  <c r="R48" i="18"/>
  <c r="R49" i="18"/>
  <c r="R50" i="18"/>
  <c r="R51" i="18"/>
  <c r="R52" i="18"/>
  <c r="R53" i="18"/>
  <c r="R54" i="18"/>
  <c r="R55" i="18"/>
  <c r="R56" i="18"/>
  <c r="R57" i="18"/>
  <c r="R58" i="18"/>
  <c r="R59" i="18"/>
  <c r="R60" i="18"/>
  <c r="R61" i="18"/>
  <c r="R62" i="18"/>
  <c r="R63" i="18"/>
  <c r="R64" i="18"/>
  <c r="R65" i="18"/>
  <c r="R66" i="18"/>
  <c r="R67" i="18"/>
  <c r="R68" i="18"/>
  <c r="R69" i="18"/>
  <c r="R70" i="18"/>
  <c r="R71" i="18"/>
  <c r="R72" i="18"/>
  <c r="R73" i="18"/>
  <c r="R74" i="18"/>
  <c r="R75" i="18"/>
  <c r="R76" i="18"/>
  <c r="R77" i="18"/>
  <c r="R78" i="18"/>
  <c r="R79" i="18"/>
  <c r="R80" i="18"/>
  <c r="R81" i="18"/>
  <c r="R82" i="18"/>
  <c r="R83" i="18"/>
  <c r="R84" i="18"/>
  <c r="R85" i="18"/>
  <c r="R86" i="18"/>
  <c r="R87" i="18"/>
  <c r="R88" i="18"/>
  <c r="R89" i="18"/>
  <c r="R90" i="18"/>
  <c r="R91" i="18"/>
  <c r="R92" i="18"/>
  <c r="R93" i="18"/>
  <c r="R94" i="18"/>
  <c r="R95" i="18"/>
  <c r="R96" i="18"/>
  <c r="R97" i="18"/>
  <c r="R98" i="18"/>
  <c r="R99" i="18"/>
  <c r="R100" i="18"/>
  <c r="R101" i="18"/>
  <c r="R102" i="18"/>
  <c r="R103" i="18"/>
  <c r="R104" i="18"/>
  <c r="R105" i="18"/>
  <c r="R106" i="18"/>
  <c r="R107" i="18"/>
  <c r="R108" i="18"/>
  <c r="R109" i="18"/>
  <c r="R110" i="18"/>
  <c r="R111" i="18"/>
  <c r="R112" i="18"/>
  <c r="R113" i="18"/>
  <c r="R114" i="18"/>
  <c r="R115" i="18"/>
  <c r="R116" i="18"/>
  <c r="R117" i="18"/>
  <c r="R118" i="18"/>
  <c r="R119" i="18"/>
  <c r="R120" i="18"/>
  <c r="R121" i="18"/>
  <c r="R122" i="18"/>
  <c r="R123" i="18"/>
  <c r="R124" i="18"/>
  <c r="R125" i="18"/>
  <c r="R126" i="18"/>
  <c r="R127" i="18"/>
  <c r="R128" i="18"/>
  <c r="R129" i="18"/>
  <c r="R130" i="18"/>
  <c r="R131" i="18"/>
  <c r="R132" i="18"/>
  <c r="R133" i="18"/>
  <c r="R134" i="18"/>
  <c r="R135" i="18"/>
  <c r="R136" i="18"/>
  <c r="R137" i="18"/>
  <c r="R138" i="18"/>
  <c r="R139" i="18"/>
  <c r="R140" i="18"/>
  <c r="R141" i="18"/>
  <c r="R142" i="18"/>
  <c r="R9" i="18"/>
  <c r="R143" i="18"/>
  <c r="Q10" i="18"/>
  <c r="Q11" i="18"/>
  <c r="Q12" i="18"/>
  <c r="Q13" i="18"/>
  <c r="Q14" i="18"/>
  <c r="Q15" i="18"/>
  <c r="Q16" i="18"/>
  <c r="Q17" i="18"/>
  <c r="Q18" i="18"/>
  <c r="Q19" i="18"/>
  <c r="Q20" i="18"/>
  <c r="Q21" i="18"/>
  <c r="Q22" i="18"/>
  <c r="Q23" i="18"/>
  <c r="Q24" i="18"/>
  <c r="Q25" i="18"/>
  <c r="Q26" i="18"/>
  <c r="Q27" i="18"/>
  <c r="Q28" i="18"/>
  <c r="Q29" i="18"/>
  <c r="Q30" i="18"/>
  <c r="Q31" i="18"/>
  <c r="Q32" i="18"/>
  <c r="Q33" i="18"/>
  <c r="Q34" i="18"/>
  <c r="Q35" i="18"/>
  <c r="Q36" i="18"/>
  <c r="Q37" i="18"/>
  <c r="Q38" i="18"/>
  <c r="Q39" i="18"/>
  <c r="Q40" i="18"/>
  <c r="Q41" i="18"/>
  <c r="Q42" i="18"/>
  <c r="Q43" i="18"/>
  <c r="Q44" i="18"/>
  <c r="Q45" i="18"/>
  <c r="Q46" i="18"/>
  <c r="Q47" i="18"/>
  <c r="Q48" i="18"/>
  <c r="Q49" i="18"/>
  <c r="Q50" i="18"/>
  <c r="Q51" i="18"/>
  <c r="Q52" i="18"/>
  <c r="Q53" i="18"/>
  <c r="Q54" i="18"/>
  <c r="Q55" i="18"/>
  <c r="Q56" i="18"/>
  <c r="Q57" i="18"/>
  <c r="Q58" i="18"/>
  <c r="Q59" i="18"/>
  <c r="Q60" i="18"/>
  <c r="Q61" i="18"/>
  <c r="Q62" i="18"/>
  <c r="Q63" i="18"/>
  <c r="Q64" i="18"/>
  <c r="Q65" i="18"/>
  <c r="Q66" i="18"/>
  <c r="Q67" i="18"/>
  <c r="Q68" i="18"/>
  <c r="Q69" i="18"/>
  <c r="Q70" i="18"/>
  <c r="Q71" i="18"/>
  <c r="Q72" i="18"/>
  <c r="Q73" i="18"/>
  <c r="Q74" i="18"/>
  <c r="Q75" i="18"/>
  <c r="Q76" i="18"/>
  <c r="Q77" i="18"/>
  <c r="Q78" i="18"/>
  <c r="Q79" i="18"/>
  <c r="Q80" i="18"/>
  <c r="Q81" i="18"/>
  <c r="Q82" i="18"/>
  <c r="Q83" i="18"/>
  <c r="Q84" i="18"/>
  <c r="Q85" i="18"/>
  <c r="Q86" i="18"/>
  <c r="Q87" i="18"/>
  <c r="Q88" i="18"/>
  <c r="Q89" i="18"/>
  <c r="Q90" i="18"/>
  <c r="Q91" i="18"/>
  <c r="Q92" i="18"/>
  <c r="Q93" i="18"/>
  <c r="Q94" i="18"/>
  <c r="Q95" i="18"/>
  <c r="Q96" i="18"/>
  <c r="Q97" i="18"/>
  <c r="Q98" i="18"/>
  <c r="Q99" i="18"/>
  <c r="Q100" i="18"/>
  <c r="Q101" i="18"/>
  <c r="Q102" i="18"/>
  <c r="Q103" i="18"/>
  <c r="Q104" i="18"/>
  <c r="Q105" i="18"/>
  <c r="Q106" i="18"/>
  <c r="Q107" i="18"/>
  <c r="Q108" i="18"/>
  <c r="Q109" i="18"/>
  <c r="Q110" i="18"/>
  <c r="Q111" i="18"/>
  <c r="Q112" i="18"/>
  <c r="Q113" i="18"/>
  <c r="Q114" i="18"/>
  <c r="Q115" i="18"/>
  <c r="Q116" i="18"/>
  <c r="Q117" i="18"/>
  <c r="Q118" i="18"/>
  <c r="Q119" i="18"/>
  <c r="Q120" i="18"/>
  <c r="Q121" i="18"/>
  <c r="Q122" i="18"/>
  <c r="Q123" i="18"/>
  <c r="Q124" i="18"/>
  <c r="Q125" i="18"/>
  <c r="Q126" i="18"/>
  <c r="Q127" i="18"/>
  <c r="Q128" i="18"/>
  <c r="Q129" i="18"/>
  <c r="Q130" i="18"/>
  <c r="Q131" i="18"/>
  <c r="Q132" i="18"/>
  <c r="Q133" i="18"/>
  <c r="Q134" i="18"/>
  <c r="Q135" i="18"/>
  <c r="Q136" i="18"/>
  <c r="Q137" i="18"/>
  <c r="Q138" i="18"/>
  <c r="Q139" i="18"/>
  <c r="Q140" i="18"/>
  <c r="Q141" i="18"/>
  <c r="Q142" i="18"/>
  <c r="Q9" i="18"/>
  <c r="Q143" i="18"/>
  <c r="T6" i="18"/>
  <c r="T10" i="18"/>
  <c r="J10" i="18"/>
  <c r="T9" i="18"/>
  <c r="J9" i="18"/>
  <c r="K9" i="18"/>
  <c r="K10" i="18"/>
  <c r="L10" i="18"/>
  <c r="M10" i="18"/>
  <c r="T11" i="18"/>
  <c r="J11" i="18"/>
  <c r="K11" i="18"/>
  <c r="L11" i="18"/>
  <c r="M11" i="18"/>
  <c r="T12" i="18"/>
  <c r="J12" i="18"/>
  <c r="K12" i="18"/>
  <c r="L12" i="18"/>
  <c r="M12" i="18"/>
  <c r="T13" i="18"/>
  <c r="J13" i="18"/>
  <c r="K13" i="18"/>
  <c r="L13" i="18"/>
  <c r="M13" i="18"/>
  <c r="T14" i="18"/>
  <c r="J14" i="18"/>
  <c r="K14" i="18"/>
  <c r="L14" i="18"/>
  <c r="M14" i="18"/>
  <c r="T15" i="18"/>
  <c r="J15" i="18"/>
  <c r="K15" i="18"/>
  <c r="L15" i="18"/>
  <c r="M15" i="18"/>
  <c r="T16" i="18"/>
  <c r="J16" i="18"/>
  <c r="K16" i="18"/>
  <c r="L16" i="18"/>
  <c r="M16" i="18"/>
  <c r="T17" i="18"/>
  <c r="J17" i="18"/>
  <c r="K17" i="18"/>
  <c r="L17" i="18"/>
  <c r="M17" i="18"/>
  <c r="T18" i="18"/>
  <c r="J18" i="18"/>
  <c r="K18" i="18"/>
  <c r="L18" i="18"/>
  <c r="M18" i="18"/>
  <c r="T19" i="18"/>
  <c r="J19" i="18"/>
  <c r="K19" i="18"/>
  <c r="L19" i="18"/>
  <c r="M19" i="18"/>
  <c r="T20" i="18"/>
  <c r="J20" i="18"/>
  <c r="K20" i="18"/>
  <c r="L20" i="18"/>
  <c r="M20" i="18"/>
  <c r="T21" i="18"/>
  <c r="J21" i="18"/>
  <c r="K21" i="18"/>
  <c r="L21" i="18"/>
  <c r="M21" i="18"/>
  <c r="T22" i="18"/>
  <c r="J22" i="18"/>
  <c r="K22" i="18"/>
  <c r="L22" i="18"/>
  <c r="M22" i="18"/>
  <c r="T23" i="18"/>
  <c r="J23" i="18"/>
  <c r="K23" i="18"/>
  <c r="L23" i="18"/>
  <c r="M23" i="18"/>
  <c r="T24" i="18"/>
  <c r="J24" i="18"/>
  <c r="K24" i="18"/>
  <c r="L24" i="18"/>
  <c r="M24" i="18"/>
  <c r="T25" i="18"/>
  <c r="J25" i="18"/>
  <c r="K25" i="18"/>
  <c r="L25" i="18"/>
  <c r="M25" i="18"/>
  <c r="T26" i="18"/>
  <c r="J26" i="18"/>
  <c r="K26" i="18"/>
  <c r="L26" i="18"/>
  <c r="M26" i="18"/>
  <c r="T27" i="18"/>
  <c r="J27" i="18"/>
  <c r="K27" i="18"/>
  <c r="L27" i="18"/>
  <c r="M27" i="18"/>
  <c r="T28" i="18"/>
  <c r="J28" i="18"/>
  <c r="K28" i="18"/>
  <c r="L28" i="18"/>
  <c r="M28" i="18"/>
  <c r="T29" i="18"/>
  <c r="J29" i="18"/>
  <c r="K29" i="18"/>
  <c r="L29" i="18"/>
  <c r="M29" i="18"/>
  <c r="T30" i="18"/>
  <c r="J30" i="18"/>
  <c r="K30" i="18"/>
  <c r="L30" i="18"/>
  <c r="M30" i="18"/>
  <c r="T31" i="18"/>
  <c r="J31" i="18"/>
  <c r="K31" i="18"/>
  <c r="L31" i="18"/>
  <c r="M31" i="18"/>
  <c r="T32" i="18"/>
  <c r="J32" i="18"/>
  <c r="K32" i="18"/>
  <c r="L32" i="18"/>
  <c r="M32" i="18"/>
  <c r="T33" i="18"/>
  <c r="J33" i="18"/>
  <c r="K33" i="18"/>
  <c r="L33" i="18"/>
  <c r="M33" i="18"/>
  <c r="T34" i="18"/>
  <c r="J34" i="18"/>
  <c r="K34" i="18"/>
  <c r="L34" i="18"/>
  <c r="M34" i="18"/>
  <c r="T35" i="18"/>
  <c r="J35" i="18"/>
  <c r="K35" i="18"/>
  <c r="L35" i="18"/>
  <c r="M35" i="18"/>
  <c r="T36" i="18"/>
  <c r="J36" i="18"/>
  <c r="K36" i="18"/>
  <c r="L36" i="18"/>
  <c r="M36" i="18"/>
  <c r="T37" i="18"/>
  <c r="J37" i="18"/>
  <c r="K37" i="18"/>
  <c r="L37" i="18"/>
  <c r="M37" i="18"/>
  <c r="T38" i="18"/>
  <c r="J38" i="18"/>
  <c r="K38" i="18"/>
  <c r="L38" i="18"/>
  <c r="M38" i="18"/>
  <c r="T39" i="18"/>
  <c r="J39" i="18"/>
  <c r="K39" i="18"/>
  <c r="L39" i="18"/>
  <c r="M39" i="18"/>
  <c r="T40" i="18"/>
  <c r="J40" i="18"/>
  <c r="K40" i="18"/>
  <c r="L40" i="18"/>
  <c r="M40" i="18"/>
  <c r="T41" i="18"/>
  <c r="J41" i="18"/>
  <c r="K41" i="18"/>
  <c r="L41" i="18"/>
  <c r="M41" i="18"/>
  <c r="T42" i="18"/>
  <c r="J42" i="18"/>
  <c r="K42" i="18"/>
  <c r="L42" i="18"/>
  <c r="M42" i="18"/>
  <c r="T43" i="18"/>
  <c r="J43" i="18"/>
  <c r="K43" i="18"/>
  <c r="L43" i="18"/>
  <c r="M43" i="18"/>
  <c r="T44" i="18"/>
  <c r="J44" i="18"/>
  <c r="K44" i="18"/>
  <c r="L44" i="18"/>
  <c r="M44" i="18"/>
  <c r="T45" i="18"/>
  <c r="J45" i="18"/>
  <c r="K45" i="18"/>
  <c r="L45" i="18"/>
  <c r="M45" i="18"/>
  <c r="T46" i="18"/>
  <c r="J46" i="18"/>
  <c r="K46" i="18"/>
  <c r="L46" i="18"/>
  <c r="M46" i="18"/>
  <c r="T47" i="18"/>
  <c r="J47" i="18"/>
  <c r="K47" i="18"/>
  <c r="L47" i="18"/>
  <c r="M47" i="18"/>
  <c r="T48" i="18"/>
  <c r="J48" i="18"/>
  <c r="K48" i="18"/>
  <c r="L48" i="18"/>
  <c r="M48" i="18"/>
  <c r="T49" i="18"/>
  <c r="J49" i="18"/>
  <c r="K49" i="18"/>
  <c r="L49" i="18"/>
  <c r="M49" i="18"/>
  <c r="T50" i="18"/>
  <c r="J50" i="18"/>
  <c r="K50" i="18"/>
  <c r="L50" i="18"/>
  <c r="M50" i="18"/>
  <c r="T51" i="18"/>
  <c r="J51" i="18"/>
  <c r="K51" i="18"/>
  <c r="L51" i="18"/>
  <c r="M51" i="18"/>
  <c r="T52" i="18"/>
  <c r="J52" i="18"/>
  <c r="K52" i="18"/>
  <c r="L52" i="18"/>
  <c r="M52" i="18"/>
  <c r="T53" i="18"/>
  <c r="J53" i="18"/>
  <c r="K53" i="18"/>
  <c r="L53" i="18"/>
  <c r="M53" i="18"/>
  <c r="T54" i="18"/>
  <c r="J54" i="18"/>
  <c r="K54" i="18"/>
  <c r="L54" i="18"/>
  <c r="M54" i="18"/>
  <c r="T55" i="18"/>
  <c r="J55" i="18"/>
  <c r="K55" i="18"/>
  <c r="L55" i="18"/>
  <c r="M55" i="18"/>
  <c r="T56" i="18"/>
  <c r="J56" i="18"/>
  <c r="K56" i="18"/>
  <c r="L56" i="18"/>
  <c r="M56" i="18"/>
  <c r="T57" i="18"/>
  <c r="J57" i="18"/>
  <c r="K57" i="18"/>
  <c r="L57" i="18"/>
  <c r="M57" i="18"/>
  <c r="T58" i="18"/>
  <c r="J58" i="18"/>
  <c r="K58" i="18"/>
  <c r="L58" i="18"/>
  <c r="M58" i="18"/>
  <c r="T59" i="18"/>
  <c r="J59" i="18"/>
  <c r="K59" i="18"/>
  <c r="L59" i="18"/>
  <c r="M59" i="18"/>
  <c r="T60" i="18"/>
  <c r="J60" i="18"/>
  <c r="K60" i="18"/>
  <c r="L60" i="18"/>
  <c r="M60" i="18"/>
  <c r="T61" i="18"/>
  <c r="J61" i="18"/>
  <c r="K61" i="18"/>
  <c r="L61" i="18"/>
  <c r="M61" i="18"/>
  <c r="T62" i="18"/>
  <c r="J62" i="18"/>
  <c r="K62" i="18"/>
  <c r="L62" i="18"/>
  <c r="M62" i="18"/>
  <c r="T63" i="18"/>
  <c r="J63" i="18"/>
  <c r="K63" i="18"/>
  <c r="L63" i="18"/>
  <c r="M63" i="18"/>
  <c r="T64" i="18"/>
  <c r="J64" i="18"/>
  <c r="K64" i="18"/>
  <c r="L64" i="18"/>
  <c r="M64" i="18"/>
  <c r="T65" i="18"/>
  <c r="J65" i="18"/>
  <c r="K65" i="18"/>
  <c r="L65" i="18"/>
  <c r="M65" i="18"/>
  <c r="T66" i="18"/>
  <c r="J66" i="18"/>
  <c r="K66" i="18"/>
  <c r="L66" i="18"/>
  <c r="M66" i="18"/>
  <c r="T67" i="18"/>
  <c r="J67" i="18"/>
  <c r="K67" i="18"/>
  <c r="L67" i="18"/>
  <c r="M67" i="18"/>
  <c r="T68" i="18"/>
  <c r="J68" i="18"/>
  <c r="K68" i="18"/>
  <c r="L68" i="18"/>
  <c r="M68" i="18"/>
  <c r="T69" i="18"/>
  <c r="J69" i="18"/>
  <c r="K69" i="18"/>
  <c r="L69" i="18"/>
  <c r="M69" i="18"/>
  <c r="T70" i="18"/>
  <c r="J70" i="18"/>
  <c r="K70" i="18"/>
  <c r="L70" i="18"/>
  <c r="M70" i="18"/>
  <c r="T71" i="18"/>
  <c r="J71" i="18"/>
  <c r="K71" i="18"/>
  <c r="L71" i="18"/>
  <c r="M71" i="18"/>
  <c r="T72" i="18"/>
  <c r="J72" i="18"/>
  <c r="K72" i="18"/>
  <c r="L72" i="18"/>
  <c r="M72" i="18"/>
  <c r="T73" i="18"/>
  <c r="J73" i="18"/>
  <c r="K73" i="18"/>
  <c r="L73" i="18"/>
  <c r="M73" i="18"/>
  <c r="T74" i="18"/>
  <c r="J74" i="18"/>
  <c r="K74" i="18"/>
  <c r="L74" i="18"/>
  <c r="M74" i="18"/>
  <c r="T75" i="18"/>
  <c r="J75" i="18"/>
  <c r="K75" i="18"/>
  <c r="L75" i="18"/>
  <c r="M75" i="18"/>
  <c r="T76" i="18"/>
  <c r="J76" i="18"/>
  <c r="K76" i="18"/>
  <c r="L76" i="18"/>
  <c r="M76" i="18"/>
  <c r="T77" i="18"/>
  <c r="J77" i="18"/>
  <c r="K77" i="18"/>
  <c r="L77" i="18"/>
  <c r="M77" i="18"/>
  <c r="T78" i="18"/>
  <c r="J78" i="18"/>
  <c r="K78" i="18"/>
  <c r="L78" i="18"/>
  <c r="M78" i="18"/>
  <c r="T79" i="18"/>
  <c r="J79" i="18"/>
  <c r="K79" i="18"/>
  <c r="L79" i="18"/>
  <c r="M79" i="18"/>
  <c r="T80" i="18"/>
  <c r="J80" i="18"/>
  <c r="K80" i="18"/>
  <c r="L80" i="18"/>
  <c r="M80" i="18"/>
  <c r="T81" i="18"/>
  <c r="J81" i="18"/>
  <c r="K81" i="18"/>
  <c r="L81" i="18"/>
  <c r="M81" i="18"/>
  <c r="T82" i="18"/>
  <c r="J82" i="18"/>
  <c r="K82" i="18"/>
  <c r="L82" i="18"/>
  <c r="M82" i="18"/>
  <c r="T83" i="18"/>
  <c r="J83" i="18"/>
  <c r="K83" i="18"/>
  <c r="L83" i="18"/>
  <c r="M83" i="18"/>
  <c r="T84" i="18"/>
  <c r="J84" i="18"/>
  <c r="K84" i="18"/>
  <c r="L84" i="18"/>
  <c r="M84" i="18"/>
  <c r="T85" i="18"/>
  <c r="J85" i="18"/>
  <c r="K85" i="18"/>
  <c r="L85" i="18"/>
  <c r="M85" i="18"/>
  <c r="T86" i="18"/>
  <c r="J86" i="18"/>
  <c r="K86" i="18"/>
  <c r="L86" i="18"/>
  <c r="M86" i="18"/>
  <c r="T87" i="18"/>
  <c r="J87" i="18"/>
  <c r="K87" i="18"/>
  <c r="L87" i="18"/>
  <c r="M87" i="18"/>
  <c r="T88" i="18"/>
  <c r="J88" i="18"/>
  <c r="K88" i="18"/>
  <c r="L88" i="18"/>
  <c r="M88" i="18"/>
  <c r="T89" i="18"/>
  <c r="J89" i="18"/>
  <c r="K89" i="18"/>
  <c r="L89" i="18"/>
  <c r="M89" i="18"/>
  <c r="T90" i="18"/>
  <c r="J90" i="18"/>
  <c r="K90" i="18"/>
  <c r="L90" i="18"/>
  <c r="M90" i="18"/>
  <c r="T91" i="18"/>
  <c r="J91" i="18"/>
  <c r="K91" i="18"/>
  <c r="L91" i="18"/>
  <c r="M91" i="18"/>
  <c r="T92" i="18"/>
  <c r="J92" i="18"/>
  <c r="K92" i="18"/>
  <c r="L92" i="18"/>
  <c r="M92" i="18"/>
  <c r="T93" i="18"/>
  <c r="J93" i="18"/>
  <c r="K93" i="18"/>
  <c r="L93" i="18"/>
  <c r="M93" i="18"/>
  <c r="T94" i="18"/>
  <c r="J94" i="18"/>
  <c r="K94" i="18"/>
  <c r="L94" i="18"/>
  <c r="M94" i="18"/>
  <c r="T95" i="18"/>
  <c r="J95" i="18"/>
  <c r="K95" i="18"/>
  <c r="L95" i="18"/>
  <c r="M95" i="18"/>
  <c r="T96" i="18"/>
  <c r="J96" i="18"/>
  <c r="K96" i="18"/>
  <c r="L96" i="18"/>
  <c r="M96" i="18"/>
  <c r="T97" i="18"/>
  <c r="J97" i="18"/>
  <c r="K97" i="18"/>
  <c r="L97" i="18"/>
  <c r="M97" i="18"/>
  <c r="T98" i="18"/>
  <c r="J98" i="18"/>
  <c r="K98" i="18"/>
  <c r="L98" i="18"/>
  <c r="M98" i="18"/>
  <c r="T99" i="18"/>
  <c r="J99" i="18"/>
  <c r="K99" i="18"/>
  <c r="L99" i="18"/>
  <c r="M99" i="18"/>
  <c r="T100" i="18"/>
  <c r="J100" i="18"/>
  <c r="K100" i="18"/>
  <c r="L100" i="18"/>
  <c r="M100" i="18"/>
  <c r="T101" i="18"/>
  <c r="J101" i="18"/>
  <c r="K101" i="18"/>
  <c r="L101" i="18"/>
  <c r="M101" i="18"/>
  <c r="T102" i="18"/>
  <c r="J102" i="18"/>
  <c r="K102" i="18"/>
  <c r="L102" i="18"/>
  <c r="M102" i="18"/>
  <c r="T103" i="18"/>
  <c r="J103" i="18"/>
  <c r="K103" i="18"/>
  <c r="L103" i="18"/>
  <c r="M103" i="18"/>
  <c r="T104" i="18"/>
  <c r="J104" i="18"/>
  <c r="K104" i="18"/>
  <c r="L104" i="18"/>
  <c r="M104" i="18"/>
  <c r="T105" i="18"/>
  <c r="J105" i="18"/>
  <c r="K105" i="18"/>
  <c r="L105" i="18"/>
  <c r="M105" i="18"/>
  <c r="T106" i="18"/>
  <c r="J106" i="18"/>
  <c r="K106" i="18"/>
  <c r="L106" i="18"/>
  <c r="M106" i="18"/>
  <c r="T107" i="18"/>
  <c r="J107" i="18"/>
  <c r="K107" i="18"/>
  <c r="L107" i="18"/>
  <c r="M107" i="18"/>
  <c r="T108" i="18"/>
  <c r="J108" i="18"/>
  <c r="K108" i="18"/>
  <c r="L108" i="18"/>
  <c r="M108" i="18"/>
  <c r="T109" i="18"/>
  <c r="J109" i="18"/>
  <c r="K109" i="18"/>
  <c r="L109" i="18"/>
  <c r="M109" i="18"/>
  <c r="T110" i="18"/>
  <c r="J110" i="18"/>
  <c r="K110" i="18"/>
  <c r="L110" i="18"/>
  <c r="M110" i="18"/>
  <c r="T111" i="18"/>
  <c r="J111" i="18"/>
  <c r="K111" i="18"/>
  <c r="L111" i="18"/>
  <c r="M111" i="18"/>
  <c r="T112" i="18"/>
  <c r="J112" i="18"/>
  <c r="K112" i="18"/>
  <c r="L112" i="18"/>
  <c r="M112" i="18"/>
  <c r="T113" i="18"/>
  <c r="J113" i="18"/>
  <c r="K113" i="18"/>
  <c r="L113" i="18"/>
  <c r="M113" i="18"/>
  <c r="T114" i="18"/>
  <c r="J114" i="18"/>
  <c r="K114" i="18"/>
  <c r="L114" i="18"/>
  <c r="M114" i="18"/>
  <c r="T115" i="18"/>
  <c r="J115" i="18"/>
  <c r="K115" i="18"/>
  <c r="L115" i="18"/>
  <c r="M115" i="18"/>
  <c r="T116" i="18"/>
  <c r="J116" i="18"/>
  <c r="K116" i="18"/>
  <c r="L116" i="18"/>
  <c r="M116" i="18"/>
  <c r="T117" i="18"/>
  <c r="J117" i="18"/>
  <c r="K117" i="18"/>
  <c r="L117" i="18"/>
  <c r="M117" i="18"/>
  <c r="T118" i="18"/>
  <c r="J118" i="18"/>
  <c r="K118" i="18"/>
  <c r="L118" i="18"/>
  <c r="M118" i="18"/>
  <c r="T119" i="18"/>
  <c r="J119" i="18"/>
  <c r="K119" i="18"/>
  <c r="L119" i="18"/>
  <c r="M119" i="18"/>
  <c r="T120" i="18"/>
  <c r="J120" i="18"/>
  <c r="K120" i="18"/>
  <c r="L120" i="18"/>
  <c r="M120" i="18"/>
  <c r="T121" i="18"/>
  <c r="J121" i="18"/>
  <c r="K121" i="18"/>
  <c r="L121" i="18"/>
  <c r="M121" i="18"/>
  <c r="T122" i="18"/>
  <c r="J122" i="18"/>
  <c r="K122" i="18"/>
  <c r="L122" i="18"/>
  <c r="M122" i="18"/>
  <c r="T123" i="18"/>
  <c r="J123" i="18"/>
  <c r="K123" i="18"/>
  <c r="L123" i="18"/>
  <c r="M123" i="18"/>
  <c r="T124" i="18"/>
  <c r="J124" i="18"/>
  <c r="K124" i="18"/>
  <c r="L124" i="18"/>
  <c r="M124" i="18"/>
  <c r="T125" i="18"/>
  <c r="J125" i="18"/>
  <c r="K125" i="18"/>
  <c r="L125" i="18"/>
  <c r="M125" i="18"/>
  <c r="T126" i="18"/>
  <c r="J126" i="18"/>
  <c r="K126" i="18"/>
  <c r="L126" i="18"/>
  <c r="M126" i="18"/>
  <c r="T127" i="18"/>
  <c r="J127" i="18"/>
  <c r="K127" i="18"/>
  <c r="L127" i="18"/>
  <c r="M127" i="18"/>
  <c r="T128" i="18"/>
  <c r="J128" i="18"/>
  <c r="K128" i="18"/>
  <c r="L128" i="18"/>
  <c r="M128" i="18"/>
  <c r="T129" i="18"/>
  <c r="J129" i="18"/>
  <c r="K129" i="18"/>
  <c r="L129" i="18"/>
  <c r="M129" i="18"/>
  <c r="T130" i="18"/>
  <c r="J130" i="18"/>
  <c r="K130" i="18"/>
  <c r="L130" i="18"/>
  <c r="M130" i="18"/>
  <c r="T131" i="18"/>
  <c r="J131" i="18"/>
  <c r="K131" i="18"/>
  <c r="L131" i="18"/>
  <c r="M131" i="18"/>
  <c r="T132" i="18"/>
  <c r="J132" i="18"/>
  <c r="K132" i="18"/>
  <c r="L132" i="18"/>
  <c r="M132" i="18"/>
  <c r="T133" i="18"/>
  <c r="J133" i="18"/>
  <c r="K133" i="18"/>
  <c r="L133" i="18"/>
  <c r="M133" i="18"/>
  <c r="T134" i="18"/>
  <c r="J134" i="18"/>
  <c r="K134" i="18"/>
  <c r="L134" i="18"/>
  <c r="M134" i="18"/>
  <c r="T135" i="18"/>
  <c r="J135" i="18"/>
  <c r="K135" i="18"/>
  <c r="L135" i="18"/>
  <c r="M135" i="18"/>
  <c r="T136" i="18"/>
  <c r="J136" i="18"/>
  <c r="K136" i="18"/>
  <c r="L136" i="18"/>
  <c r="M136" i="18"/>
  <c r="T137" i="18"/>
  <c r="J137" i="18"/>
  <c r="K137" i="18"/>
  <c r="L137" i="18"/>
  <c r="M137" i="18"/>
  <c r="T138" i="18"/>
  <c r="J138" i="18"/>
  <c r="K138" i="18"/>
  <c r="L138" i="18"/>
  <c r="M138" i="18"/>
  <c r="T139" i="18"/>
  <c r="J139" i="18"/>
  <c r="K139" i="18"/>
  <c r="L139" i="18"/>
  <c r="M139" i="18"/>
  <c r="T140" i="18"/>
  <c r="J140" i="18"/>
  <c r="K140" i="18"/>
  <c r="L140" i="18"/>
  <c r="M140" i="18"/>
  <c r="T141" i="18"/>
  <c r="J141" i="18"/>
  <c r="K141" i="18"/>
  <c r="L141" i="18"/>
  <c r="M141" i="18"/>
  <c r="T142" i="18"/>
  <c r="J142" i="18"/>
  <c r="K142" i="18"/>
  <c r="L142" i="18"/>
  <c r="M142" i="18"/>
  <c r="C143" i="18"/>
  <c r="K143" i="18"/>
  <c r="L9" i="18"/>
  <c r="M9" i="18"/>
  <c r="M143" i="18"/>
  <c r="M4" i="18"/>
  <c r="L143" i="18"/>
  <c r="S142" i="18"/>
  <c r="S141" i="18"/>
  <c r="S140" i="18"/>
  <c r="S139" i="18"/>
  <c r="S138" i="18"/>
  <c r="S137" i="18"/>
  <c r="S136" i="18"/>
  <c r="S135" i="18"/>
  <c r="S134" i="18"/>
  <c r="S133" i="18"/>
  <c r="S132" i="18"/>
  <c r="S131" i="18"/>
  <c r="S130" i="18"/>
  <c r="S129" i="18"/>
  <c r="S128" i="18"/>
  <c r="S127" i="18"/>
  <c r="S126" i="18"/>
  <c r="S125" i="18"/>
  <c r="S124" i="18"/>
  <c r="S123" i="18"/>
  <c r="S122" i="18"/>
  <c r="S121" i="18"/>
  <c r="S120" i="18"/>
  <c r="S119" i="18"/>
  <c r="S118" i="18"/>
  <c r="S117" i="18"/>
  <c r="S116" i="18"/>
  <c r="S115" i="18"/>
  <c r="S114" i="18"/>
  <c r="S113" i="18"/>
  <c r="S112" i="18"/>
  <c r="S111" i="18"/>
  <c r="S110" i="18"/>
  <c r="S109" i="18"/>
  <c r="S108" i="18"/>
  <c r="S107" i="18"/>
  <c r="S106" i="18"/>
  <c r="S105" i="18"/>
  <c r="S104" i="18"/>
  <c r="S103" i="18"/>
  <c r="S102" i="18"/>
  <c r="S101" i="18"/>
  <c r="S100" i="18"/>
  <c r="S99" i="18"/>
  <c r="S98" i="18"/>
  <c r="S97" i="18"/>
  <c r="S96" i="18"/>
  <c r="S95" i="18"/>
  <c r="S94" i="18"/>
  <c r="S93" i="18"/>
  <c r="S92" i="18"/>
  <c r="S91" i="18"/>
  <c r="S90" i="18"/>
  <c r="S89" i="18"/>
  <c r="S88" i="18"/>
  <c r="S87" i="18"/>
  <c r="S86" i="18"/>
  <c r="S85" i="18"/>
  <c r="S84" i="18"/>
  <c r="S83" i="18"/>
  <c r="S82" i="18"/>
  <c r="S81" i="18"/>
  <c r="S80" i="18"/>
  <c r="S79" i="18"/>
  <c r="S78" i="18"/>
  <c r="S77" i="18"/>
  <c r="S76" i="18"/>
  <c r="S75" i="18"/>
  <c r="S74" i="18"/>
  <c r="S73" i="18"/>
  <c r="S72" i="18"/>
  <c r="S71" i="18"/>
  <c r="S70" i="18"/>
  <c r="S69" i="18"/>
  <c r="S68" i="18"/>
  <c r="S67" i="18"/>
  <c r="S66" i="18"/>
  <c r="S65" i="18"/>
  <c r="S64" i="18"/>
  <c r="S63" i="18"/>
  <c r="S62" i="18"/>
  <c r="S61" i="18"/>
  <c r="S60" i="18"/>
  <c r="S59" i="18"/>
  <c r="S58" i="18"/>
  <c r="S57" i="18"/>
  <c r="S56" i="18"/>
  <c r="S55" i="18"/>
  <c r="S54" i="18"/>
  <c r="S53" i="18"/>
  <c r="S52" i="18"/>
  <c r="S51" i="18"/>
  <c r="S50" i="18"/>
  <c r="S49" i="18"/>
  <c r="S48" i="18"/>
  <c r="S47" i="18"/>
  <c r="S46" i="18"/>
  <c r="S45" i="18"/>
  <c r="S44" i="18"/>
  <c r="S43" i="18"/>
  <c r="S42" i="18"/>
  <c r="S41" i="18"/>
  <c r="S40" i="18"/>
  <c r="S39" i="18"/>
  <c r="S38" i="18"/>
  <c r="S37" i="18"/>
  <c r="S36" i="18"/>
  <c r="S35" i="18"/>
  <c r="S34" i="18"/>
  <c r="S33" i="18"/>
  <c r="S32" i="18"/>
  <c r="S31" i="18"/>
  <c r="S30" i="18"/>
  <c r="S29" i="18"/>
  <c r="S28" i="18"/>
  <c r="S27" i="18"/>
  <c r="S26" i="18"/>
  <c r="S25" i="18"/>
  <c r="S24" i="18"/>
  <c r="S23" i="18"/>
  <c r="S22" i="18"/>
  <c r="S21" i="18"/>
  <c r="S20" i="18"/>
  <c r="S19" i="18"/>
  <c r="S18" i="18"/>
  <c r="S17" i="18"/>
  <c r="S16" i="18"/>
  <c r="S15" i="18"/>
  <c r="S14" i="18"/>
  <c r="S13" i="18"/>
  <c r="S12" i="18"/>
  <c r="S11" i="18"/>
  <c r="S10" i="18"/>
  <c r="T143" i="18"/>
  <c r="S9" i="18"/>
  <c r="S143" i="18"/>
  <c r="J143" i="18"/>
  <c r="F143" i="18"/>
</calcChain>
</file>

<file path=xl/sharedStrings.xml><?xml version="1.0" encoding="utf-8"?>
<sst xmlns="http://schemas.openxmlformats.org/spreadsheetml/2006/main" count="318" uniqueCount="173">
  <si>
    <r>
      <t xml:space="preserve">SAMPLE </t>
    </r>
    <r>
      <rPr>
        <b/>
        <sz val="14"/>
        <color theme="0"/>
        <rFont val="Calibri"/>
        <family val="2"/>
        <scheme val="minor"/>
      </rPr>
      <t>S</t>
    </r>
    <r>
      <rPr>
        <b/>
        <sz val="14"/>
        <color indexed="9"/>
        <rFont val="Calibri"/>
        <family val="2"/>
      </rPr>
      <t>ELECTION OF PSUs in given stratum or domain by systematic pps sampling</t>
    </r>
    <phoneticPr fontId="8" type="noConversion"/>
  </si>
  <si>
    <t>Total sample size in stratum/domain (number of households)</t>
    <phoneticPr fontId="8" type="noConversion"/>
  </si>
  <si>
    <t>Total number of PSUs in stratum/domain in frame</t>
    <phoneticPr fontId="8" type="noConversion"/>
  </si>
  <si>
    <t>Random value</t>
    <phoneticPr fontId="8" type="noConversion"/>
  </si>
  <si>
    <t>i</t>
    <phoneticPr fontId="8" type="noConversion"/>
  </si>
  <si>
    <t>xi</t>
    <phoneticPr fontId="8" type="noConversion"/>
  </si>
  <si>
    <r>
      <t>p</t>
    </r>
    <r>
      <rPr>
        <i/>
        <vertAlign val="subscript"/>
        <sz val="10"/>
        <color indexed="8"/>
        <rFont val="Calibri"/>
      </rPr>
      <t>i</t>
    </r>
    <phoneticPr fontId="8" type="noConversion"/>
  </si>
  <si>
    <t>si</t>
    <phoneticPr fontId="8" type="noConversion"/>
  </si>
  <si>
    <t>ni</t>
    <phoneticPr fontId="8" type="noConversion"/>
  </si>
  <si>
    <t>OUTPUT VALUES</t>
  </si>
  <si>
    <t>Ni</t>
    <phoneticPr fontId="8" type="noConversion"/>
  </si>
  <si>
    <t>Sample take per PSU (number of households)</t>
    <phoneticPr fontId="8" type="noConversion"/>
  </si>
  <si>
    <t>k =</t>
    <phoneticPr fontId="8" type="noConversion"/>
  </si>
  <si>
    <t>Iteration 3</t>
    <phoneticPr fontId="8" type="noConversion"/>
  </si>
  <si>
    <t>f'(k)</t>
    <phoneticPr fontId="8" type="noConversion"/>
  </si>
  <si>
    <t>f(k)</t>
    <phoneticPr fontId="8" type="noConversion"/>
  </si>
  <si>
    <t>INPUT VALUES</t>
  </si>
  <si>
    <t>PSU 8</t>
  </si>
  <si>
    <t>PSU 9</t>
  </si>
  <si>
    <t>PSU 14</t>
  </si>
  <si>
    <t>PSU 37</t>
  </si>
  <si>
    <t>PSU 38</t>
  </si>
  <si>
    <t>PSU 39</t>
  </si>
  <si>
    <t>PSU 40</t>
  </si>
  <si>
    <t>PSU 41</t>
  </si>
  <si>
    <r>
      <t>π</t>
    </r>
    <r>
      <rPr>
        <i/>
        <vertAlign val="subscript"/>
        <sz val="10"/>
        <color indexed="8"/>
        <rFont val="Calibri"/>
      </rPr>
      <t>i</t>
    </r>
    <phoneticPr fontId="8" type="noConversion"/>
  </si>
  <si>
    <t>Newton's approximation</t>
    <phoneticPr fontId="8" type="noConversion"/>
  </si>
  <si>
    <t>Iteration 1</t>
    <phoneticPr fontId="8" type="noConversion"/>
  </si>
  <si>
    <t>Iteration 2</t>
    <phoneticPr fontId="8" type="noConversion"/>
  </si>
  <si>
    <t>Selection (1): Virtual division of very large PSUs</t>
    <phoneticPr fontId="8" type="noConversion"/>
  </si>
  <si>
    <t>Selection (2):Automatic selection of very large PSUs</t>
    <phoneticPr fontId="8" type="noConversion"/>
  </si>
  <si>
    <t>PSU 45</t>
  </si>
  <si>
    <t>PSU 46</t>
  </si>
  <si>
    <t>PSU 47</t>
  </si>
  <si>
    <t>PSU 48</t>
  </si>
  <si>
    <t>New random</t>
    <phoneticPr fontId="8" type="noConversion"/>
  </si>
  <si>
    <t>start</t>
    <phoneticPr fontId="8" type="noConversion"/>
  </si>
  <si>
    <t>Selection proportion</t>
    <phoneticPr fontId="8" type="noConversion"/>
  </si>
  <si>
    <t>PSU 15</t>
  </si>
  <si>
    <t>PSU 16</t>
  </si>
  <si>
    <t>PSU 17</t>
  </si>
  <si>
    <t>PSU 18</t>
  </si>
  <si>
    <t>PSU 42</t>
  </si>
  <si>
    <t>PSU 43</t>
  </si>
  <si>
    <t>PSU 44</t>
  </si>
  <si>
    <t>Selection probability</t>
    <phoneticPr fontId="8" type="noConversion"/>
  </si>
  <si>
    <t>PSU 7</t>
  </si>
  <si>
    <t>PSU 10</t>
  </si>
  <si>
    <t>PSU 11</t>
  </si>
  <si>
    <t>PSU 12</t>
  </si>
  <si>
    <t>PSU 13</t>
  </si>
  <si>
    <t>PSU 49</t>
  </si>
  <si>
    <t>PSU 50</t>
  </si>
  <si>
    <t>PSU 51</t>
  </si>
  <si>
    <t>PSU 52</t>
  </si>
  <si>
    <t>Measure of PSU size</t>
    <phoneticPr fontId="8" type="noConversion"/>
  </si>
  <si>
    <t>Number of households</t>
    <phoneticPr fontId="8" type="noConversion"/>
  </si>
  <si>
    <t>PSU 133</t>
  </si>
  <si>
    <t>PSU 134</t>
  </si>
  <si>
    <t>Number of sample PSU to be selected</t>
  </si>
  <si>
    <t>INTERMEDIARY CALCULATIONS</t>
    <phoneticPr fontId="8" type="noConversion"/>
  </si>
  <si>
    <t xml:space="preserve">Effective sample size in stratum or domain </t>
    <phoneticPr fontId="8" type="noConversion"/>
  </si>
  <si>
    <t>PSU 35</t>
  </si>
  <si>
    <t>PSU 36</t>
  </si>
  <si>
    <t>PSU 108</t>
  </si>
  <si>
    <t>PSU 109</t>
  </si>
  <si>
    <t>PSU 110</t>
  </si>
  <si>
    <t>PSU 111</t>
  </si>
  <si>
    <t>PSU 112</t>
  </si>
  <si>
    <t>PSU 113</t>
  </si>
  <si>
    <t>PSU 114</t>
  </si>
  <si>
    <t>PSU 118</t>
  </si>
  <si>
    <t>PSU 119</t>
  </si>
  <si>
    <t>PSU 53</t>
  </si>
  <si>
    <t>PSU 54</t>
  </si>
  <si>
    <t>PSU 55</t>
  </si>
  <si>
    <t>PSU 56</t>
  </si>
  <si>
    <t>PSU 57</t>
  </si>
  <si>
    <t>PSU 58</t>
  </si>
  <si>
    <t>Stratum or domain</t>
    <phoneticPr fontId="8" type="noConversion"/>
  </si>
  <si>
    <t>h</t>
    <phoneticPr fontId="8" type="noConversion"/>
  </si>
  <si>
    <t>PSU 1</t>
    <phoneticPr fontId="8" type="noConversion"/>
  </si>
  <si>
    <t>PSU 2</t>
  </si>
  <si>
    <t>PSU 3</t>
  </si>
  <si>
    <t>PSU 127</t>
  </si>
  <si>
    <t>PSU 128</t>
  </si>
  <si>
    <t>PSU 129</t>
  </si>
  <si>
    <t>PSU 130</t>
  </si>
  <si>
    <t>PSU 131</t>
  </si>
  <si>
    <t>PSU 132</t>
  </si>
  <si>
    <t>PSU 94</t>
  </si>
  <si>
    <t>PSU 95</t>
  </si>
  <si>
    <t>PSU 96</t>
  </si>
  <si>
    <t>PSU 97</t>
  </si>
  <si>
    <t>PSU 98</t>
  </si>
  <si>
    <t>PSU 19</t>
  </si>
  <si>
    <t>PSU 20</t>
  </si>
  <si>
    <t>PSU 21</t>
  </si>
  <si>
    <t>PSU 22</t>
  </si>
  <si>
    <t>PSU 23</t>
  </si>
  <si>
    <t>PSU 24</t>
  </si>
  <si>
    <t>PSU 25</t>
  </si>
  <si>
    <t>PSU 26</t>
  </si>
  <si>
    <t>PSU 27</t>
  </si>
  <si>
    <t>PSU 28</t>
  </si>
  <si>
    <t>PSU 29</t>
  </si>
  <si>
    <t>PSU 30</t>
  </si>
  <si>
    <t>PSU 31</t>
  </si>
  <si>
    <t>PSU 32</t>
  </si>
  <si>
    <t>PSU 33</t>
  </si>
  <si>
    <t>PSU 34</t>
  </si>
  <si>
    <t>Stratum or domain 1</t>
    <phoneticPr fontId="8" type="noConversion"/>
  </si>
  <si>
    <t>Effective sample size</t>
    <phoneticPr fontId="8" type="noConversion"/>
  </si>
  <si>
    <t>PSU 117</t>
  </si>
  <si>
    <t>PSU 120</t>
  </si>
  <si>
    <t>PSU 121</t>
  </si>
  <si>
    <t>PSU 122</t>
  </si>
  <si>
    <t>PSU 123</t>
  </si>
  <si>
    <t>PSU 124</t>
  </si>
  <si>
    <t>PSU 125</t>
  </si>
  <si>
    <t>PSU 126</t>
  </si>
  <si>
    <t>PSU 59</t>
  </si>
  <si>
    <t>PSU 60</t>
  </si>
  <si>
    <t>PSU 63</t>
  </si>
  <si>
    <t>PSU 64</t>
  </si>
  <si>
    <t>PSU 67</t>
  </si>
  <si>
    <t>PSU 68</t>
  </si>
  <si>
    <t>Sample</t>
    <phoneticPr fontId="8" type="noConversion"/>
  </si>
  <si>
    <t>PSU 4</t>
  </si>
  <si>
    <t>PSU 5</t>
  </si>
  <si>
    <t>PSU 6</t>
  </si>
  <si>
    <t>PSU 99</t>
  </si>
  <si>
    <t>PSU 100</t>
  </si>
  <si>
    <t>PSU 101</t>
  </si>
  <si>
    <t>PSU 102</t>
  </si>
  <si>
    <t>PSU 103</t>
  </si>
  <si>
    <t>PSU 104</t>
  </si>
  <si>
    <t>PSU 105</t>
  </si>
  <si>
    <t>PSU 106</t>
  </si>
  <si>
    <t>PSU 107</t>
  </si>
  <si>
    <t>PSU 72</t>
  </si>
  <si>
    <t>PSU 73</t>
  </si>
  <si>
    <t>PSU 74</t>
  </si>
  <si>
    <t>PSU 75</t>
  </si>
  <si>
    <t>PSU 76</t>
  </si>
  <si>
    <t>PSU 77</t>
  </si>
  <si>
    <t>PSU 78</t>
  </si>
  <si>
    <t>PSU 79</t>
  </si>
  <si>
    <t>PSU 80</t>
  </si>
  <si>
    <t>PSU 81</t>
  </si>
  <si>
    <t>PSU 82</t>
  </si>
  <si>
    <t>PSU 83</t>
  </si>
  <si>
    <t>PSU 84</t>
  </si>
  <si>
    <t>PSU 85</t>
  </si>
  <si>
    <t>PSU 86</t>
  </si>
  <si>
    <t>PSU 87</t>
  </si>
  <si>
    <t>PSU 88</t>
  </si>
  <si>
    <t>PSU 89</t>
  </si>
  <si>
    <t>PSU 90</t>
  </si>
  <si>
    <t>PSU 91</t>
  </si>
  <si>
    <t>PSU 92</t>
  </si>
  <si>
    <t>PSU 93</t>
  </si>
  <si>
    <t>PSU code number</t>
    <phoneticPr fontId="8" type="noConversion"/>
  </si>
  <si>
    <t>PSU 61</t>
  </si>
  <si>
    <t>PSU 62</t>
  </si>
  <si>
    <t>PSU 65</t>
  </si>
  <si>
    <t>PSU 66</t>
  </si>
  <si>
    <t>PSU 69</t>
  </si>
  <si>
    <t>PSU 70</t>
  </si>
  <si>
    <t>PSU 71</t>
  </si>
  <si>
    <t>PSU 115</t>
  </si>
  <si>
    <t>PSU 116</t>
  </si>
  <si>
    <t>This template is to assist you to select sample PSUs within a given stratum or domain by systematic random sampling with probabilities proportional to size. Two treatments of very large PSUs are incorporated: (1) Very large PSUs are divided into smaller virtual PSUs and (2) Very large PSUs are selected with probability one, self-represented PSUs. The results of treatment (1) are given in columns F to I and those of treatment (2) in columns J to M. More rows can be inserted as there are PSUs in the frame. Specify the sample size allocated for this stratum or domain in terms of number of households as well as the sample take per PSU as part of the input values. Specify also the total number of PSUs in the frame for this stratum or domain. Do not change the content of cells that are red and those that are within the intermediary calculations.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</si>
</sst>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00"/>
  </numFmts>
  <fonts count="18" x14ac:knownFonts="1">
    <font>
      <sz val="12"/>
      <color indexed="8"/>
      <name val="Times New Roman"/>
      <family val="2"/>
    </font>
    <font>
      <sz val="10"/>
      <color theme="1"/>
      <name val="Calibri"/>
      <family val="2"/>
      <scheme val="minor"/>
    </font>
    <font>
      <b/>
      <sz val="14"/>
      <color theme="0"/>
      <name val="Calibri"/>
      <family val="2"/>
      <scheme val="minor"/>
    </font>
    <font>
      <b/>
      <sz val="12"/>
      <color theme="0"/>
      <name val="Calibri"/>
      <family val="2"/>
      <scheme val="minor"/>
    </font>
    <font>
      <sz val="12"/>
      <color theme="1"/>
      <name val="Calibri"/>
      <family val="2"/>
      <scheme val="minor"/>
    </font>
    <font>
      <b/>
      <sz val="12"/>
      <color rgb="FFFF0000"/>
      <name val="Calibri"/>
      <family val="2"/>
      <scheme val="minor"/>
    </font>
    <font>
      <b/>
      <sz val="10"/>
      <color rgb="FFFF0000"/>
      <name val="Calibri"/>
      <family val="2"/>
      <scheme val="minor"/>
    </font>
    <font>
      <i/>
      <sz val="10"/>
      <color theme="1"/>
      <name val="Calibri"/>
      <family val="2"/>
      <scheme val="minor"/>
    </font>
    <font>
      <sz val="8"/>
      <name val="Verdana"/>
    </font>
    <font>
      <sz val="12"/>
      <color indexed="8"/>
      <name val="Calibri"/>
      <family val="2"/>
    </font>
    <font>
      <sz val="10"/>
      <color indexed="8"/>
      <name val="Calibri"/>
      <family val="2"/>
    </font>
    <font>
      <b/>
      <sz val="14"/>
      <color indexed="9"/>
      <name val="Calibri"/>
      <family val="2"/>
    </font>
    <font>
      <i/>
      <sz val="10"/>
      <color indexed="8"/>
      <name val="Calibri"/>
      <family val="2"/>
    </font>
    <font>
      <b/>
      <sz val="12"/>
      <color indexed="9"/>
      <name val="Calibri"/>
      <family val="2"/>
    </font>
    <font>
      <sz val="10"/>
      <color indexed="10"/>
      <name val="Calibri"/>
    </font>
    <font>
      <i/>
      <sz val="10"/>
      <color indexed="10"/>
      <name val="Calibri"/>
    </font>
    <font>
      <i/>
      <vertAlign val="subscript"/>
      <sz val="10"/>
      <color indexed="8"/>
      <name val="Calibri"/>
    </font>
    <font>
      <b/>
      <sz val="10"/>
      <color indexed="9"/>
      <name val="Calibri"/>
    </font>
  </fonts>
  <fills count="4">
    <fill>
      <patternFill patternType="none"/>
    </fill>
    <fill>
      <patternFill patternType="gray125"/>
    </fill>
    <fill>
      <patternFill patternType="solid">
        <fgColor theme="6" tint="-0.499984740745262"/>
        <bgColor indexed="64"/>
      </patternFill>
    </fill>
    <fill>
      <patternFill patternType="solid">
        <fgColor theme="6" tint="0.39997558519241921"/>
        <bgColor indexed="64"/>
      </patternFill>
    </fill>
  </fills>
  <borders count="5">
    <border>
      <left/>
      <right/>
      <top/>
      <bottom/>
      <diagonal/>
    </border>
    <border>
      <left/>
      <right/>
      <top style="medium">
        <color indexed="64"/>
      </top>
      <bottom style="medium">
        <color indexed="64"/>
      </bottom>
      <diagonal/>
    </border>
    <border>
      <left/>
      <right/>
      <top/>
      <bottom style="medium">
        <color indexed="64"/>
      </bottom>
      <diagonal/>
    </border>
    <border>
      <left/>
      <right/>
      <top/>
      <bottom style="double">
        <color indexed="64"/>
      </bottom>
      <diagonal/>
    </border>
    <border>
      <left/>
      <right/>
      <top/>
      <bottom style="thin">
        <color indexed="64"/>
      </bottom>
      <diagonal/>
    </border>
  </borders>
  <cellStyleXfs count="1">
    <xf numFmtId="0" fontId="0" fillId="0" borderId="0"/>
  </cellStyleXfs>
  <cellXfs count="75">
    <xf numFmtId="0" fontId="0" fillId="0" borderId="0" xfId="0"/>
    <xf numFmtId="0" fontId="1" fillId="0" borderId="0" xfId="0" applyFont="1" applyAlignment="1">
      <alignment wrapText="1"/>
    </xf>
    <xf numFmtId="0" fontId="1" fillId="0" borderId="0" xfId="0" applyFont="1" applyAlignment="1">
      <alignment horizontal="center" wrapText="1"/>
    </xf>
    <xf numFmtId="0" fontId="4" fillId="0" borderId="0" xfId="0" applyFont="1" applyAlignment="1">
      <alignment vertical="center" wrapText="1"/>
    </xf>
    <xf numFmtId="0" fontId="4" fillId="0" borderId="1" xfId="0" applyFont="1" applyBorder="1" applyAlignment="1">
      <alignment vertical="center" wrapText="1"/>
    </xf>
    <xf numFmtId="0" fontId="1" fillId="0" borderId="0" xfId="0" applyFont="1" applyAlignment="1">
      <alignment horizontal="center"/>
    </xf>
    <xf numFmtId="0" fontId="10" fillId="0" borderId="2" xfId="0" applyFont="1" applyBorder="1" applyAlignment="1">
      <alignment horizontal="center" wrapText="1"/>
    </xf>
    <xf numFmtId="0" fontId="10" fillId="0" borderId="0" xfId="0" applyFont="1" applyBorder="1" applyAlignment="1">
      <alignment horizontal="center"/>
    </xf>
    <xf numFmtId="1" fontId="1" fillId="0" borderId="0" xfId="0" applyNumberFormat="1" applyFont="1" applyAlignment="1">
      <alignment horizontal="center" wrapText="1"/>
    </xf>
    <xf numFmtId="2" fontId="1" fillId="0" borderId="0" xfId="0" applyNumberFormat="1" applyFont="1" applyAlignment="1">
      <alignment horizontal="center" wrapText="1"/>
    </xf>
    <xf numFmtId="0" fontId="10" fillId="0" borderId="0" xfId="0" applyFont="1" applyAlignment="1">
      <alignment wrapText="1"/>
    </xf>
    <xf numFmtId="0" fontId="10" fillId="0" borderId="2" xfId="0" applyFont="1" applyBorder="1" applyAlignment="1">
      <alignment wrapText="1"/>
    </xf>
    <xf numFmtId="2" fontId="12" fillId="0" borderId="1" xfId="0" applyNumberFormat="1" applyFont="1" applyBorder="1" applyAlignment="1">
      <alignment horizontal="center" wrapText="1"/>
    </xf>
    <xf numFmtId="0" fontId="12" fillId="0" borderId="2" xfId="0" applyFont="1" applyBorder="1" applyAlignment="1">
      <alignment horizontal="center" wrapText="1"/>
    </xf>
    <xf numFmtId="0" fontId="3" fillId="0" borderId="0" xfId="0" applyFont="1" applyFill="1" applyBorder="1" applyAlignment="1">
      <alignment horizontal="center" vertical="center"/>
    </xf>
    <xf numFmtId="0" fontId="7" fillId="0" borderId="0" xfId="0" applyFont="1" applyBorder="1" applyAlignment="1">
      <alignment horizontal="center" wrapText="1"/>
    </xf>
    <xf numFmtId="0" fontId="1" fillId="0" borderId="0" xfId="0" applyFont="1" applyBorder="1" applyAlignment="1">
      <alignment horizont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1" fontId="5" fillId="0" borderId="0" xfId="0" applyNumberFormat="1" applyFont="1" applyBorder="1" applyAlignment="1">
      <alignment horizontal="center" vertical="center" wrapText="1"/>
    </xf>
    <xf numFmtId="1" fontId="6" fillId="0" borderId="3" xfId="0" applyNumberFormat="1" applyFont="1" applyBorder="1" applyAlignment="1">
      <alignment horizontal="right" wrapText="1"/>
    </xf>
    <xf numFmtId="1" fontId="6" fillId="0" borderId="0" xfId="0" applyNumberFormat="1" applyFont="1" applyAlignment="1">
      <alignment horizontal="right" wrapText="1"/>
    </xf>
    <xf numFmtId="2" fontId="10" fillId="0" borderId="0" xfId="0" applyNumberFormat="1" applyFont="1" applyAlignment="1">
      <alignment horizontal="center" wrapText="1"/>
    </xf>
    <xf numFmtId="1" fontId="9" fillId="0" borderId="0" xfId="0" applyNumberFormat="1" applyFont="1" applyBorder="1" applyAlignment="1">
      <alignment horizontal="center" vertical="center" wrapText="1"/>
    </xf>
    <xf numFmtId="1" fontId="1" fillId="0" borderId="0" xfId="0" applyNumberFormat="1" applyFont="1" applyAlignment="1">
      <alignment horizontal="right" wrapText="1"/>
    </xf>
    <xf numFmtId="1" fontId="6" fillId="0" borderId="0" xfId="0" applyNumberFormat="1" applyFont="1" applyAlignment="1">
      <alignment horizontal="right" wrapText="1"/>
    </xf>
    <xf numFmtId="1" fontId="10" fillId="0" borderId="1" xfId="0" applyNumberFormat="1" applyFont="1" applyBorder="1" applyAlignment="1">
      <alignment horizontal="right" wrapText="1"/>
    </xf>
    <xf numFmtId="1" fontId="6" fillId="0" borderId="2" xfId="0" applyNumberFormat="1" applyFont="1" applyBorder="1" applyAlignment="1">
      <alignment horizontal="right" wrapText="1"/>
    </xf>
    <xf numFmtId="0" fontId="10" fillId="0" borderId="1" xfId="0" applyFont="1" applyBorder="1" applyAlignment="1">
      <alignment horizontal="center" wrapText="1"/>
    </xf>
    <xf numFmtId="0" fontId="12" fillId="0" borderId="1" xfId="0" applyFont="1" applyBorder="1" applyAlignment="1">
      <alignment horizontal="center" wrapText="1"/>
    </xf>
    <xf numFmtId="0" fontId="10" fillId="0" borderId="0" xfId="0" applyFont="1"/>
    <xf numFmtId="165" fontId="6" fillId="0" borderId="0" xfId="0" applyNumberFormat="1" applyFont="1" applyAlignment="1">
      <alignment horizontal="right" wrapText="1"/>
    </xf>
    <xf numFmtId="165" fontId="1" fillId="0" borderId="0" xfId="0" applyNumberFormat="1" applyFont="1" applyAlignment="1">
      <alignment horizontal="right" wrapText="1"/>
    </xf>
    <xf numFmtId="165" fontId="6" fillId="0" borderId="0" xfId="0" applyNumberFormat="1" applyFont="1" applyAlignment="1">
      <alignment horizontal="right" wrapText="1"/>
    </xf>
    <xf numFmtId="164" fontId="6" fillId="0" borderId="0" xfId="0" applyNumberFormat="1" applyFont="1" applyAlignment="1">
      <alignment horizontal="right" wrapText="1"/>
    </xf>
    <xf numFmtId="0" fontId="4" fillId="0" borderId="2" xfId="0" applyFont="1" applyBorder="1" applyAlignment="1">
      <alignment vertical="center" wrapText="1"/>
    </xf>
    <xf numFmtId="1" fontId="10" fillId="0" borderId="2" xfId="0" applyNumberFormat="1" applyFont="1" applyBorder="1" applyAlignment="1">
      <alignment horizontal="right" wrapText="1"/>
    </xf>
    <xf numFmtId="0" fontId="10" fillId="0" borderId="2" xfId="0" applyFont="1" applyBorder="1"/>
    <xf numFmtId="165" fontId="6" fillId="0" borderId="2" xfId="0" applyNumberFormat="1" applyFont="1" applyBorder="1" applyAlignment="1">
      <alignment horizontal="right" wrapText="1"/>
    </xf>
    <xf numFmtId="164" fontId="6" fillId="0" borderId="2" xfId="0" applyNumberFormat="1" applyFont="1" applyBorder="1" applyAlignment="1">
      <alignment horizontal="right" wrapText="1"/>
    </xf>
    <xf numFmtId="0" fontId="4" fillId="0" borderId="2" xfId="0" applyFont="1" applyBorder="1" applyAlignment="1">
      <alignment horizontal="center" vertical="center" wrapText="1"/>
    </xf>
    <xf numFmtId="0" fontId="14" fillId="0" borderId="0" xfId="0" applyFont="1" applyBorder="1" applyAlignment="1">
      <alignment horizontal="center"/>
    </xf>
    <xf numFmtId="0" fontId="14" fillId="0" borderId="0" xfId="0" applyFont="1" applyAlignment="1">
      <alignment horizontal="right" wrapText="1"/>
    </xf>
    <xf numFmtId="1" fontId="14" fillId="0" borderId="0" xfId="0" applyNumberFormat="1" applyFont="1" applyBorder="1" applyAlignment="1">
      <alignment horizontal="center"/>
    </xf>
    <xf numFmtId="0" fontId="14" fillId="0" borderId="2" xfId="0" applyFont="1" applyBorder="1" applyAlignment="1">
      <alignment horizontal="right" wrapText="1"/>
    </xf>
    <xf numFmtId="0" fontId="6" fillId="0" borderId="0" xfId="0" applyNumberFormat="1" applyFont="1" applyAlignment="1">
      <alignment horizontal="right" wrapText="1"/>
    </xf>
    <xf numFmtId="0" fontId="6" fillId="0" borderId="2" xfId="0" applyNumberFormat="1" applyFont="1" applyBorder="1" applyAlignment="1">
      <alignment horizontal="right" wrapText="1"/>
    </xf>
    <xf numFmtId="0" fontId="14" fillId="0" borderId="0" xfId="0" applyFont="1" applyBorder="1" applyAlignment="1">
      <alignment horizontal="left"/>
    </xf>
    <xf numFmtId="0" fontId="0" fillId="0" borderId="0" xfId="0" applyAlignment="1">
      <alignment horizontal="left"/>
    </xf>
    <xf numFmtId="0" fontId="14" fillId="0" borderId="0" xfId="0" applyFont="1" applyAlignment="1">
      <alignment horizontal="left"/>
    </xf>
    <xf numFmtId="0" fontId="14" fillId="0" borderId="0" xfId="0" applyFont="1" applyAlignment="1">
      <alignment horizontal="center"/>
    </xf>
    <xf numFmtId="0" fontId="13" fillId="0" borderId="0" xfId="0" applyFont="1" applyFill="1" applyBorder="1" applyAlignment="1">
      <alignment horizontal="left" vertical="center"/>
    </xf>
    <xf numFmtId="0" fontId="14" fillId="0" borderId="0" xfId="0" applyFont="1" applyBorder="1" applyAlignment="1">
      <alignment horizontal="center" wrapText="1"/>
    </xf>
    <xf numFmtId="0" fontId="14" fillId="0" borderId="2" xfId="0" applyFont="1" applyBorder="1" applyAlignment="1">
      <alignment horizontal="center" wrapText="1"/>
    </xf>
    <xf numFmtId="166" fontId="10" fillId="0" borderId="0" xfId="0" applyNumberFormat="1" applyFont="1" applyAlignment="1">
      <alignment horizontal="center" wrapText="1"/>
    </xf>
    <xf numFmtId="166" fontId="15" fillId="0" borderId="1" xfId="0" applyNumberFormat="1" applyFont="1" applyBorder="1" applyAlignment="1">
      <alignment horizontal="right" wrapText="1"/>
    </xf>
    <xf numFmtId="2" fontId="10" fillId="3" borderId="0" xfId="0" applyNumberFormat="1" applyFont="1" applyFill="1" applyAlignment="1">
      <alignment horizontal="center" wrapText="1"/>
    </xf>
    <xf numFmtId="0" fontId="1" fillId="3" borderId="0" xfId="0" applyFont="1" applyFill="1" applyAlignment="1">
      <alignment horizontal="center" wrapText="1"/>
    </xf>
    <xf numFmtId="0" fontId="1" fillId="3" borderId="2" xfId="0" applyFont="1" applyFill="1" applyBorder="1" applyAlignment="1">
      <alignment horizontal="center" wrapText="1"/>
    </xf>
    <xf numFmtId="0" fontId="10" fillId="3" borderId="2" xfId="0" applyFont="1" applyFill="1" applyBorder="1" applyAlignment="1">
      <alignment horizontal="center"/>
    </xf>
    <xf numFmtId="0" fontId="2" fillId="2" borderId="0" xfId="0" applyFont="1" applyFill="1" applyAlignment="1">
      <alignment horizontal="center" vertical="center" wrapText="1"/>
    </xf>
    <xf numFmtId="0" fontId="13"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0" borderId="0" xfId="0" applyFont="1" applyBorder="1" applyAlignment="1">
      <alignment horizontal="center" wrapText="1"/>
    </xf>
    <xf numFmtId="0" fontId="10" fillId="3" borderId="4" xfId="0" applyFont="1" applyFill="1" applyBorder="1" applyAlignment="1">
      <alignment horizontal="center" wrapText="1"/>
    </xf>
    <xf numFmtId="0" fontId="1" fillId="3" borderId="4" xfId="0" applyFont="1" applyFill="1" applyBorder="1" applyAlignment="1">
      <alignment horizontal="center" wrapText="1"/>
    </xf>
    <xf numFmtId="0" fontId="10" fillId="3" borderId="0" xfId="0" applyFont="1" applyFill="1" applyAlignment="1">
      <alignment horizontal="center" wrapText="1"/>
    </xf>
    <xf numFmtId="0" fontId="11" fillId="2" borderId="0" xfId="0" applyFont="1" applyFill="1" applyAlignment="1">
      <alignment horizontal="center" vertical="center" wrapText="1"/>
    </xf>
    <xf numFmtId="0" fontId="0" fillId="2" borderId="0" xfId="0" applyFill="1" applyAlignment="1">
      <alignment wrapText="1"/>
    </xf>
    <xf numFmtId="0" fontId="10" fillId="0" borderId="0" xfId="0" applyFont="1" applyAlignment="1">
      <alignment horizontal="left" wrapText="1"/>
    </xf>
    <xf numFmtId="0" fontId="10" fillId="0" borderId="0" xfId="0" applyFont="1" applyBorder="1" applyAlignment="1">
      <alignment horizontal="left" wrapText="1"/>
    </xf>
    <xf numFmtId="0" fontId="0" fillId="0" borderId="0" xfId="0" applyAlignment="1">
      <alignment wrapText="1"/>
    </xf>
    <xf numFmtId="0" fontId="13" fillId="2" borderId="0" xfId="0" applyFont="1" applyFill="1" applyBorder="1" applyAlignment="1">
      <alignment horizontal="left" vertical="center" wrapText="1"/>
    </xf>
    <xf numFmtId="0" fontId="17" fillId="2" borderId="0" xfId="0" applyFont="1" applyFill="1" applyAlignment="1">
      <alignment horizontal="center" wrapText="1"/>
    </xf>
    <xf numFmtId="0" fontId="0" fillId="2" borderId="0" xfId="0" applyFill="1" applyAlignment="1">
      <alignment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8"/>
  <sheetViews>
    <sheetView tabSelected="1" topLeftCell="A118" zoomScale="85" zoomScaleNormal="85" workbookViewId="0">
      <selection activeCell="L150" sqref="L150"/>
    </sheetView>
  </sheetViews>
  <sheetFormatPr defaultColWidth="8.875" defaultRowHeight="12.75" x14ac:dyDescent="0.2"/>
  <cols>
    <col min="1" max="2" width="21.5" style="1" customWidth="1"/>
    <col min="3" max="3" width="10.625" style="1" customWidth="1"/>
    <col min="4" max="4" width="10.625" style="9" customWidth="1"/>
    <col min="5" max="5" width="1.625" style="2" customWidth="1"/>
    <col min="6" max="13" width="10.625" style="2" customWidth="1"/>
    <col min="14" max="14" width="1.625" style="2" customWidth="1"/>
    <col min="15" max="15" width="10" style="2" customWidth="1"/>
    <col min="16" max="16" width="10.125" style="2" customWidth="1"/>
    <col min="17" max="19" width="9.875" style="2" customWidth="1"/>
    <col min="20" max="20" width="10.125" style="2" customWidth="1"/>
    <col min="21" max="21" width="1.5" style="1" customWidth="1"/>
    <col min="22" max="16384" width="8.875" style="1"/>
  </cols>
  <sheetData>
    <row r="1" spans="1:20" ht="26.25" customHeight="1" x14ac:dyDescent="0.25">
      <c r="A1" s="67" t="s">
        <v>0</v>
      </c>
      <c r="B1" s="68"/>
      <c r="C1" s="68"/>
      <c r="D1" s="68"/>
      <c r="E1" s="68"/>
      <c r="F1" s="68"/>
      <c r="G1" s="68"/>
      <c r="H1" s="68"/>
      <c r="I1" s="68"/>
      <c r="J1" s="68"/>
      <c r="K1" s="68"/>
      <c r="L1" s="68"/>
      <c r="M1" s="68"/>
      <c r="O1" s="60"/>
      <c r="P1" s="60"/>
      <c r="Q1" s="60"/>
      <c r="R1" s="60"/>
      <c r="S1" s="60"/>
      <c r="T1" s="60"/>
    </row>
    <row r="3" spans="1:20" s="3" customFormat="1" ht="16.5" customHeight="1" x14ac:dyDescent="0.25">
      <c r="A3" s="62" t="s">
        <v>16</v>
      </c>
      <c r="B3" s="74"/>
      <c r="C3" s="74"/>
      <c r="D3" s="74"/>
      <c r="E3" s="14"/>
      <c r="F3" s="62" t="s">
        <v>9</v>
      </c>
      <c r="G3" s="62"/>
      <c r="H3" s="62"/>
      <c r="I3" s="62"/>
      <c r="J3" s="62" t="s">
        <v>9</v>
      </c>
      <c r="K3" s="62"/>
      <c r="L3" s="62"/>
      <c r="M3" s="62"/>
      <c r="N3" s="17"/>
      <c r="O3" s="61" t="s">
        <v>60</v>
      </c>
      <c r="P3" s="62"/>
      <c r="Q3" s="62"/>
      <c r="R3" s="62"/>
      <c r="S3" s="62"/>
      <c r="T3" s="62"/>
    </row>
    <row r="4" spans="1:20" ht="16.5" customHeight="1" x14ac:dyDescent="0.25">
      <c r="A4" s="69" t="s">
        <v>1</v>
      </c>
      <c r="B4" s="69"/>
      <c r="C4" s="16">
        <v>434</v>
      </c>
      <c r="D4" s="22" t="s">
        <v>35</v>
      </c>
      <c r="E4" s="63"/>
      <c r="F4" s="47" t="s">
        <v>61</v>
      </c>
      <c r="G4" s="47"/>
      <c r="H4" s="47"/>
      <c r="I4" s="43">
        <f ca="1">+I143</f>
        <v>435</v>
      </c>
      <c r="J4" s="47"/>
      <c r="K4" s="47"/>
      <c r="L4" s="48"/>
      <c r="M4" s="43">
        <f ca="1">+M143</f>
        <v>435</v>
      </c>
      <c r="O4" s="64" t="s">
        <v>26</v>
      </c>
      <c r="P4" s="65"/>
      <c r="Q4" s="65"/>
      <c r="R4" s="65"/>
      <c r="S4" s="65"/>
      <c r="T4" s="65"/>
    </row>
    <row r="5" spans="1:20" ht="16.5" customHeight="1" x14ac:dyDescent="0.25">
      <c r="A5" s="70" t="s">
        <v>2</v>
      </c>
      <c r="B5" s="71"/>
      <c r="C5" s="7">
        <v>134</v>
      </c>
      <c r="D5" s="22" t="s">
        <v>36</v>
      </c>
      <c r="E5" s="63"/>
      <c r="F5" s="49" t="s">
        <v>59</v>
      </c>
      <c r="G5" s="49"/>
      <c r="H5" s="49"/>
      <c r="I5" s="50">
        <f>+M5</f>
        <v>29</v>
      </c>
      <c r="J5" s="49"/>
      <c r="K5" s="49"/>
      <c r="L5" s="48"/>
      <c r="M5" s="41">
        <f>+ROUND(C4/C6,0)</f>
        <v>29</v>
      </c>
      <c r="O5" s="66" t="s">
        <v>27</v>
      </c>
      <c r="P5" s="66"/>
      <c r="Q5" s="66" t="s">
        <v>28</v>
      </c>
      <c r="R5" s="66"/>
      <c r="S5" s="66" t="s">
        <v>13</v>
      </c>
      <c r="T5" s="66"/>
    </row>
    <row r="6" spans="1:20" ht="16.5" customHeight="1" x14ac:dyDescent="0.25">
      <c r="A6" s="70" t="s">
        <v>11</v>
      </c>
      <c r="B6" s="71"/>
      <c r="C6" s="7">
        <v>15</v>
      </c>
      <c r="D6" s="54">
        <f ca="1">+RAND()</f>
        <v>0.47440872814454338</v>
      </c>
      <c r="E6" s="63"/>
      <c r="F6" s="73" t="s">
        <v>29</v>
      </c>
      <c r="G6" s="73"/>
      <c r="H6" s="73"/>
      <c r="I6" s="73"/>
      <c r="J6" s="73" t="s">
        <v>30</v>
      </c>
      <c r="K6" s="73"/>
      <c r="L6" s="73"/>
      <c r="M6" s="73"/>
      <c r="O6" s="56" t="s">
        <v>12</v>
      </c>
      <c r="P6" s="57">
        <f>+M5/D143</f>
        <v>2.0353733857383493E-3</v>
      </c>
      <c r="Q6" s="56" t="s">
        <v>12</v>
      </c>
      <c r="R6" s="57">
        <f>+P6-(P143-$M5)/O143</f>
        <v>2.1603456553048496E-3</v>
      </c>
      <c r="S6" s="56" t="s">
        <v>12</v>
      </c>
      <c r="T6" s="57">
        <f>R6-(R143-$M5)/Q143</f>
        <v>2.1603456553048483E-3</v>
      </c>
    </row>
    <row r="7" spans="1:20" ht="35.1" customHeight="1" thickBot="1" x14ac:dyDescent="0.25">
      <c r="A7" s="6" t="s">
        <v>79</v>
      </c>
      <c r="B7" s="6" t="s">
        <v>162</v>
      </c>
      <c r="C7" s="6" t="s">
        <v>56</v>
      </c>
      <c r="D7" s="6" t="s">
        <v>55</v>
      </c>
      <c r="E7" s="63"/>
      <c r="F7" s="52" t="s">
        <v>37</v>
      </c>
      <c r="G7" s="52" t="s">
        <v>3</v>
      </c>
      <c r="H7" s="52" t="s">
        <v>127</v>
      </c>
      <c r="I7" s="52" t="s">
        <v>112</v>
      </c>
      <c r="J7" s="52" t="s">
        <v>45</v>
      </c>
      <c r="K7" s="52" t="s">
        <v>3</v>
      </c>
      <c r="L7" s="53" t="s">
        <v>127</v>
      </c>
      <c r="M7" s="53" t="s">
        <v>112</v>
      </c>
      <c r="O7" s="58"/>
      <c r="P7" s="58"/>
      <c r="Q7" s="58"/>
      <c r="R7" s="58"/>
      <c r="S7" s="58"/>
      <c r="T7" s="58"/>
    </row>
    <row r="8" spans="1:20" ht="15" thickBot="1" x14ac:dyDescent="0.3">
      <c r="A8" s="6" t="s">
        <v>80</v>
      </c>
      <c r="B8" s="28" t="s">
        <v>4</v>
      </c>
      <c r="C8" s="29" t="s">
        <v>10</v>
      </c>
      <c r="D8" s="12" t="s">
        <v>5</v>
      </c>
      <c r="E8" s="15"/>
      <c r="F8" s="29" t="s">
        <v>6</v>
      </c>
      <c r="G8" s="55">
        <f ca="1">-D6</f>
        <v>-0.47440872814454338</v>
      </c>
      <c r="H8" s="29" t="s">
        <v>7</v>
      </c>
      <c r="I8" s="29" t="s">
        <v>8</v>
      </c>
      <c r="J8" s="29" t="s">
        <v>25</v>
      </c>
      <c r="K8" s="55">
        <f ca="1">-D6</f>
        <v>-0.47440872814454338</v>
      </c>
      <c r="L8" s="13" t="s">
        <v>7</v>
      </c>
      <c r="M8" s="28" t="s">
        <v>8</v>
      </c>
      <c r="O8" s="59" t="s">
        <v>14</v>
      </c>
      <c r="P8" s="59" t="s">
        <v>15</v>
      </c>
      <c r="Q8" s="59" t="s">
        <v>14</v>
      </c>
      <c r="R8" s="59" t="s">
        <v>15</v>
      </c>
      <c r="S8" s="59" t="s">
        <v>14</v>
      </c>
      <c r="T8" s="59" t="s">
        <v>15</v>
      </c>
    </row>
    <row r="9" spans="1:20" ht="14.1" customHeight="1" x14ac:dyDescent="0.2">
      <c r="A9" s="10" t="s">
        <v>111</v>
      </c>
      <c r="B9" s="10" t="s">
        <v>81</v>
      </c>
      <c r="C9" s="10">
        <f>+D9</f>
        <v>51</v>
      </c>
      <c r="D9" s="30">
        <v>51</v>
      </c>
      <c r="E9" s="16"/>
      <c r="F9" s="31">
        <f>+I$5*D9/D$143</f>
        <v>0.10380404267265581</v>
      </c>
      <c r="G9" s="34">
        <f ca="1">+F9+G8</f>
        <v>-0.37060468547188757</v>
      </c>
      <c r="H9" s="45">
        <f ca="1">+INT(G9)-INT(G8)</f>
        <v>0</v>
      </c>
      <c r="I9" s="45">
        <f ca="1">MIN(C9,H9*C$6)</f>
        <v>0</v>
      </c>
      <c r="J9" s="33">
        <f>+T9</f>
        <v>0.11017762842054726</v>
      </c>
      <c r="K9" s="34">
        <f ca="1">+J9+K8</f>
        <v>-0.36423109972399614</v>
      </c>
      <c r="L9" s="21">
        <f ca="1">+INT(K9)-INT(K8)</f>
        <v>0</v>
      </c>
      <c r="M9" s="42">
        <f t="shared" ref="M9:M40" ca="1" si="0">MIN(C9,L9*C$6)</f>
        <v>0</v>
      </c>
      <c r="O9" s="24">
        <f t="shared" ref="O9:O40" si="1">+($D9/2)*(SIGN(1-P$6*$D9)+1)</f>
        <v>51</v>
      </c>
      <c r="P9" s="32">
        <f t="shared" ref="P9:P40" si="2">MIN(1,P$6*$D9)</f>
        <v>0.10380404267265582</v>
      </c>
      <c r="Q9" s="24">
        <f t="shared" ref="Q9:Q40" si="3">+($D9/2)*(SIGN(1-R$6*$D9)+1)</f>
        <v>51</v>
      </c>
      <c r="R9" s="32">
        <f t="shared" ref="R9:R40" si="4">MIN(1,R$6*$D9)</f>
        <v>0.11017762842054733</v>
      </c>
      <c r="S9" s="24">
        <f t="shared" ref="S9:S40" si="5">+($D9/2)*(SIGN(1-T$6*$D9)+1)</f>
        <v>51</v>
      </c>
      <c r="T9" s="32">
        <f t="shared" ref="T9:T40" si="6">MIN(1,T$6*$D9)</f>
        <v>0.11017762842054726</v>
      </c>
    </row>
    <row r="10" spans="1:20" ht="14.1" customHeight="1" x14ac:dyDescent="0.2">
      <c r="A10" s="10" t="s">
        <v>111</v>
      </c>
      <c r="B10" s="10" t="s">
        <v>82</v>
      </c>
      <c r="C10" s="10">
        <f t="shared" ref="C10:C73" si="7">+D10</f>
        <v>91</v>
      </c>
      <c r="D10" s="30">
        <v>91</v>
      </c>
      <c r="E10" s="16"/>
      <c r="F10" s="33">
        <f t="shared" ref="F10:F73" si="8">+I$5*D10/D$143</f>
        <v>0.18521897810218979</v>
      </c>
      <c r="G10" s="34">
        <f t="shared" ref="G10:G73" ca="1" si="9">+F10+G9</f>
        <v>-0.18538570736969778</v>
      </c>
      <c r="H10" s="45">
        <f t="shared" ref="H10:H73" ca="1" si="10">+INT(G10)-INT(G9)</f>
        <v>0</v>
      </c>
      <c r="I10" s="45">
        <f t="shared" ref="I10:I73" ca="1" si="11">MIN(C10,H10*C$6)</f>
        <v>0</v>
      </c>
      <c r="J10" s="33">
        <f t="shared" ref="J10:J73" si="12">+T10</f>
        <v>0.19659145463274119</v>
      </c>
      <c r="K10" s="34">
        <f t="shared" ref="K10:K73" ca="1" si="13">+J10+K9</f>
        <v>-0.16763964509125495</v>
      </c>
      <c r="L10" s="25">
        <f t="shared" ref="L10:L73" ca="1" si="14">+INT(K10)-INT(K9)</f>
        <v>0</v>
      </c>
      <c r="M10" s="42">
        <f t="shared" ca="1" si="0"/>
        <v>0</v>
      </c>
      <c r="O10" s="24">
        <f t="shared" si="1"/>
        <v>91</v>
      </c>
      <c r="P10" s="32">
        <f t="shared" si="2"/>
        <v>0.18521897810218979</v>
      </c>
      <c r="Q10" s="24">
        <f t="shared" si="3"/>
        <v>91</v>
      </c>
      <c r="R10" s="32">
        <f t="shared" si="4"/>
        <v>0.1965914546327413</v>
      </c>
      <c r="S10" s="24">
        <f t="shared" si="5"/>
        <v>91</v>
      </c>
      <c r="T10" s="32">
        <f t="shared" si="6"/>
        <v>0.19659145463274119</v>
      </c>
    </row>
    <row r="11" spans="1:20" ht="14.1" customHeight="1" x14ac:dyDescent="0.2">
      <c r="A11" s="10" t="s">
        <v>111</v>
      </c>
      <c r="B11" s="10" t="s">
        <v>83</v>
      </c>
      <c r="C11" s="10">
        <f t="shared" si="7"/>
        <v>1079</v>
      </c>
      <c r="D11" s="30">
        <v>1079</v>
      </c>
      <c r="E11" s="16"/>
      <c r="F11" s="33">
        <f t="shared" si="8"/>
        <v>2.1961678832116789</v>
      </c>
      <c r="G11" s="34">
        <f t="shared" ca="1" si="9"/>
        <v>2.0107821758419813</v>
      </c>
      <c r="H11" s="45">
        <f t="shared" ca="1" si="10"/>
        <v>3</v>
      </c>
      <c r="I11" s="45">
        <f t="shared" ca="1" si="11"/>
        <v>45</v>
      </c>
      <c r="J11" s="33">
        <f t="shared" si="12"/>
        <v>1</v>
      </c>
      <c r="K11" s="34">
        <f t="shared" ca="1" si="13"/>
        <v>0.83236035490874505</v>
      </c>
      <c r="L11" s="25">
        <f t="shared" ca="1" si="14"/>
        <v>1</v>
      </c>
      <c r="M11" s="42">
        <f t="shared" ca="1" si="0"/>
        <v>15</v>
      </c>
      <c r="O11" s="24">
        <f t="shared" si="1"/>
        <v>0</v>
      </c>
      <c r="P11" s="32">
        <f t="shared" si="2"/>
        <v>1</v>
      </c>
      <c r="Q11" s="24">
        <f t="shared" si="3"/>
        <v>0</v>
      </c>
      <c r="R11" s="32">
        <f t="shared" si="4"/>
        <v>1</v>
      </c>
      <c r="S11" s="24">
        <f t="shared" si="5"/>
        <v>0</v>
      </c>
      <c r="T11" s="32">
        <f t="shared" si="6"/>
        <v>1</v>
      </c>
    </row>
    <row r="12" spans="1:20" ht="14.1" customHeight="1" x14ac:dyDescent="0.2">
      <c r="A12" s="10" t="s">
        <v>111</v>
      </c>
      <c r="B12" s="10" t="s">
        <v>128</v>
      </c>
      <c r="C12" s="10">
        <f t="shared" si="7"/>
        <v>43</v>
      </c>
      <c r="D12" s="30">
        <v>43</v>
      </c>
      <c r="E12" s="16"/>
      <c r="F12" s="33">
        <f t="shared" si="8"/>
        <v>8.7521055586749011E-2</v>
      </c>
      <c r="G12" s="34">
        <f t="shared" ca="1" si="9"/>
        <v>2.0983032314287304</v>
      </c>
      <c r="H12" s="45">
        <f t="shared" ca="1" si="10"/>
        <v>0</v>
      </c>
      <c r="I12" s="45">
        <f t="shared" ca="1" si="11"/>
        <v>0</v>
      </c>
      <c r="J12" s="33">
        <f t="shared" si="12"/>
        <v>9.289486317810848E-2</v>
      </c>
      <c r="K12" s="34">
        <f t="shared" ca="1" si="13"/>
        <v>0.92525521808685351</v>
      </c>
      <c r="L12" s="25">
        <f t="shared" ca="1" si="14"/>
        <v>0</v>
      </c>
      <c r="M12" s="42">
        <f t="shared" ca="1" si="0"/>
        <v>0</v>
      </c>
      <c r="O12" s="24">
        <f t="shared" si="1"/>
        <v>43</v>
      </c>
      <c r="P12" s="32">
        <f t="shared" si="2"/>
        <v>8.7521055586749025E-2</v>
      </c>
      <c r="Q12" s="24">
        <f t="shared" si="3"/>
        <v>43</v>
      </c>
      <c r="R12" s="32">
        <f t="shared" si="4"/>
        <v>9.2894863178108536E-2</v>
      </c>
      <c r="S12" s="24">
        <f t="shared" si="5"/>
        <v>43</v>
      </c>
      <c r="T12" s="32">
        <f t="shared" si="6"/>
        <v>9.289486317810848E-2</v>
      </c>
    </row>
    <row r="13" spans="1:20" ht="14.1" customHeight="1" x14ac:dyDescent="0.2">
      <c r="A13" s="10" t="s">
        <v>111</v>
      </c>
      <c r="B13" s="10" t="s">
        <v>129</v>
      </c>
      <c r="C13" s="10">
        <f t="shared" si="7"/>
        <v>171</v>
      </c>
      <c r="D13" s="30">
        <v>171</v>
      </c>
      <c r="E13" s="16"/>
      <c r="F13" s="33">
        <f t="shared" si="8"/>
        <v>0.34804884896125771</v>
      </c>
      <c r="G13" s="34">
        <f t="shared" ca="1" si="9"/>
        <v>2.4463520803899881</v>
      </c>
      <c r="H13" s="45">
        <f t="shared" ca="1" si="10"/>
        <v>0</v>
      </c>
      <c r="I13" s="45">
        <f t="shared" ca="1" si="11"/>
        <v>0</v>
      </c>
      <c r="J13" s="33">
        <f t="shared" si="12"/>
        <v>0.36941910705712905</v>
      </c>
      <c r="K13" s="34">
        <f t="shared" ca="1" si="13"/>
        <v>1.2946743251439825</v>
      </c>
      <c r="L13" s="25">
        <f t="shared" ca="1" si="14"/>
        <v>1</v>
      </c>
      <c r="M13" s="42">
        <f t="shared" ca="1" si="0"/>
        <v>15</v>
      </c>
      <c r="O13" s="24">
        <f t="shared" si="1"/>
        <v>171</v>
      </c>
      <c r="P13" s="32">
        <f t="shared" si="2"/>
        <v>0.34804884896125771</v>
      </c>
      <c r="Q13" s="24">
        <f t="shared" si="3"/>
        <v>171</v>
      </c>
      <c r="R13" s="32">
        <f t="shared" si="4"/>
        <v>0.36941910705712927</v>
      </c>
      <c r="S13" s="24">
        <f t="shared" si="5"/>
        <v>171</v>
      </c>
      <c r="T13" s="32">
        <f t="shared" si="6"/>
        <v>0.36941910705712905</v>
      </c>
    </row>
    <row r="14" spans="1:20" ht="14.1" customHeight="1" x14ac:dyDescent="0.2">
      <c r="A14" s="10" t="s">
        <v>111</v>
      </c>
      <c r="B14" s="10" t="s">
        <v>130</v>
      </c>
      <c r="C14" s="10">
        <f t="shared" si="7"/>
        <v>94</v>
      </c>
      <c r="D14" s="30">
        <v>94</v>
      </c>
      <c r="E14" s="16"/>
      <c r="F14" s="33">
        <f t="shared" si="8"/>
        <v>0.19132509825940483</v>
      </c>
      <c r="G14" s="34">
        <f t="shared" ca="1" si="9"/>
        <v>2.6376771786493931</v>
      </c>
      <c r="H14" s="45">
        <f t="shared" ca="1" si="10"/>
        <v>0</v>
      </c>
      <c r="I14" s="45">
        <f t="shared" ca="1" si="11"/>
        <v>0</v>
      </c>
      <c r="J14" s="33">
        <f t="shared" si="12"/>
        <v>0.20307249159865573</v>
      </c>
      <c r="K14" s="34">
        <f t="shared" ca="1" si="13"/>
        <v>1.4977468167426382</v>
      </c>
      <c r="L14" s="25">
        <f t="shared" ca="1" si="14"/>
        <v>0</v>
      </c>
      <c r="M14" s="42">
        <f t="shared" ca="1" si="0"/>
        <v>0</v>
      </c>
      <c r="O14" s="24">
        <f t="shared" si="1"/>
        <v>94</v>
      </c>
      <c r="P14" s="32">
        <f t="shared" si="2"/>
        <v>0.19132509825940483</v>
      </c>
      <c r="Q14" s="24">
        <f t="shared" si="3"/>
        <v>94</v>
      </c>
      <c r="R14" s="32">
        <f t="shared" si="4"/>
        <v>0.20307249159865587</v>
      </c>
      <c r="S14" s="24">
        <f t="shared" si="5"/>
        <v>94</v>
      </c>
      <c r="T14" s="32">
        <f t="shared" si="6"/>
        <v>0.20307249159865573</v>
      </c>
    </row>
    <row r="15" spans="1:20" ht="14.1" customHeight="1" x14ac:dyDescent="0.2">
      <c r="A15" s="10" t="s">
        <v>111</v>
      </c>
      <c r="B15" s="10" t="s">
        <v>46</v>
      </c>
      <c r="C15" s="10">
        <f t="shared" si="7"/>
        <v>671</v>
      </c>
      <c r="D15" s="30">
        <v>671</v>
      </c>
      <c r="E15" s="16"/>
      <c r="F15" s="33">
        <f t="shared" si="8"/>
        <v>1.3657355418304324</v>
      </c>
      <c r="G15" s="34">
        <f t="shared" ca="1" si="9"/>
        <v>4.003412720479826</v>
      </c>
      <c r="H15" s="45">
        <f t="shared" ca="1" si="10"/>
        <v>2</v>
      </c>
      <c r="I15" s="45">
        <f t="shared" ca="1" si="11"/>
        <v>30</v>
      </c>
      <c r="J15" s="33">
        <f t="shared" si="12"/>
        <v>1</v>
      </c>
      <c r="K15" s="34">
        <f t="shared" ca="1" si="13"/>
        <v>2.4977468167426382</v>
      </c>
      <c r="L15" s="25">
        <f t="shared" ca="1" si="14"/>
        <v>1</v>
      </c>
      <c r="M15" s="42">
        <f t="shared" ca="1" si="0"/>
        <v>15</v>
      </c>
      <c r="O15" s="24">
        <f t="shared" si="1"/>
        <v>0</v>
      </c>
      <c r="P15" s="32">
        <f t="shared" si="2"/>
        <v>1</v>
      </c>
      <c r="Q15" s="24">
        <f t="shared" si="3"/>
        <v>0</v>
      </c>
      <c r="R15" s="32">
        <f t="shared" si="4"/>
        <v>1</v>
      </c>
      <c r="S15" s="24">
        <f t="shared" si="5"/>
        <v>0</v>
      </c>
      <c r="T15" s="32">
        <f t="shared" si="6"/>
        <v>1</v>
      </c>
    </row>
    <row r="16" spans="1:20" ht="14.1" customHeight="1" x14ac:dyDescent="0.2">
      <c r="A16" s="10" t="s">
        <v>111</v>
      </c>
      <c r="B16" s="10" t="s">
        <v>17</v>
      </c>
      <c r="C16" s="10">
        <f t="shared" si="7"/>
        <v>84</v>
      </c>
      <c r="D16" s="30">
        <v>84</v>
      </c>
      <c r="E16" s="16"/>
      <c r="F16" s="33">
        <f t="shared" si="8"/>
        <v>0.17097136440202135</v>
      </c>
      <c r="G16" s="34">
        <f t="shared" ca="1" si="9"/>
        <v>4.1743840848818472</v>
      </c>
      <c r="H16" s="45">
        <f t="shared" ca="1" si="10"/>
        <v>0</v>
      </c>
      <c r="I16" s="45">
        <f t="shared" ca="1" si="11"/>
        <v>0</v>
      </c>
      <c r="J16" s="33">
        <f t="shared" si="12"/>
        <v>0.18146903504560727</v>
      </c>
      <c r="K16" s="34">
        <f t="shared" ca="1" si="13"/>
        <v>2.6792158517882454</v>
      </c>
      <c r="L16" s="25">
        <f t="shared" ca="1" si="14"/>
        <v>0</v>
      </c>
      <c r="M16" s="42">
        <f t="shared" ca="1" si="0"/>
        <v>0</v>
      </c>
      <c r="O16" s="24">
        <f t="shared" si="1"/>
        <v>84</v>
      </c>
      <c r="P16" s="32">
        <f t="shared" si="2"/>
        <v>0.17097136440202135</v>
      </c>
      <c r="Q16" s="24">
        <f t="shared" si="3"/>
        <v>84</v>
      </c>
      <c r="R16" s="32">
        <f t="shared" si="4"/>
        <v>0.18146903504560735</v>
      </c>
      <c r="S16" s="24">
        <f t="shared" si="5"/>
        <v>84</v>
      </c>
      <c r="T16" s="32">
        <f t="shared" si="6"/>
        <v>0.18146903504560727</v>
      </c>
    </row>
    <row r="17" spans="1:20" ht="14.1" customHeight="1" x14ac:dyDescent="0.2">
      <c r="A17" s="10" t="s">
        <v>111</v>
      </c>
      <c r="B17" s="10" t="s">
        <v>18</v>
      </c>
      <c r="C17" s="10">
        <f t="shared" si="7"/>
        <v>127</v>
      </c>
      <c r="D17" s="30">
        <v>127</v>
      </c>
      <c r="E17" s="16"/>
      <c r="F17" s="33">
        <f t="shared" si="8"/>
        <v>0.25849241998877037</v>
      </c>
      <c r="G17" s="34">
        <f t="shared" ca="1" si="9"/>
        <v>4.4328765048706176</v>
      </c>
      <c r="H17" s="45">
        <f t="shared" ca="1" si="10"/>
        <v>0</v>
      </c>
      <c r="I17" s="45">
        <f t="shared" ca="1" si="11"/>
        <v>0</v>
      </c>
      <c r="J17" s="33">
        <f t="shared" si="12"/>
        <v>0.27436389822371571</v>
      </c>
      <c r="K17" s="34">
        <f t="shared" ca="1" si="13"/>
        <v>2.9535797500119609</v>
      </c>
      <c r="L17" s="25">
        <f t="shared" ca="1" si="14"/>
        <v>0</v>
      </c>
      <c r="M17" s="42">
        <f t="shared" ca="1" si="0"/>
        <v>0</v>
      </c>
      <c r="O17" s="24">
        <f t="shared" si="1"/>
        <v>127</v>
      </c>
      <c r="P17" s="32">
        <f t="shared" si="2"/>
        <v>0.25849241998877037</v>
      </c>
      <c r="Q17" s="24">
        <f t="shared" si="3"/>
        <v>127</v>
      </c>
      <c r="R17" s="32">
        <f t="shared" si="4"/>
        <v>0.27436389822371587</v>
      </c>
      <c r="S17" s="24">
        <f t="shared" si="5"/>
        <v>127</v>
      </c>
      <c r="T17" s="32">
        <f t="shared" si="6"/>
        <v>0.27436389822371571</v>
      </c>
    </row>
    <row r="18" spans="1:20" ht="14.1" customHeight="1" x14ac:dyDescent="0.2">
      <c r="A18" s="10" t="s">
        <v>111</v>
      </c>
      <c r="B18" s="10" t="s">
        <v>47</v>
      </c>
      <c r="C18" s="10">
        <f t="shared" si="7"/>
        <v>122</v>
      </c>
      <c r="D18" s="30">
        <v>122</v>
      </c>
      <c r="E18" s="16"/>
      <c r="F18" s="33">
        <f t="shared" si="8"/>
        <v>0.2483155530600786</v>
      </c>
      <c r="G18" s="34">
        <f t="shared" ca="1" si="9"/>
        <v>4.681192057930696</v>
      </c>
      <c r="H18" s="45">
        <f t="shared" ca="1" si="10"/>
        <v>0</v>
      </c>
      <c r="I18" s="45">
        <f t="shared" ca="1" si="11"/>
        <v>0</v>
      </c>
      <c r="J18" s="33">
        <f t="shared" si="12"/>
        <v>0.2635621699471915</v>
      </c>
      <c r="K18" s="34">
        <f t="shared" ca="1" si="13"/>
        <v>3.2171419199591522</v>
      </c>
      <c r="L18" s="25">
        <f t="shared" ca="1" si="14"/>
        <v>1</v>
      </c>
      <c r="M18" s="42">
        <f t="shared" ca="1" si="0"/>
        <v>15</v>
      </c>
      <c r="O18" s="24">
        <f t="shared" si="1"/>
        <v>122</v>
      </c>
      <c r="P18" s="32">
        <f t="shared" si="2"/>
        <v>0.2483155530600786</v>
      </c>
      <c r="Q18" s="24">
        <f t="shared" si="3"/>
        <v>122</v>
      </c>
      <c r="R18" s="32">
        <f t="shared" si="4"/>
        <v>0.26356216994719167</v>
      </c>
      <c r="S18" s="24">
        <f t="shared" si="5"/>
        <v>122</v>
      </c>
      <c r="T18" s="32">
        <f t="shared" si="6"/>
        <v>0.2635621699471915</v>
      </c>
    </row>
    <row r="19" spans="1:20" ht="14.1" customHeight="1" x14ac:dyDescent="0.2">
      <c r="A19" s="10" t="s">
        <v>111</v>
      </c>
      <c r="B19" s="10" t="s">
        <v>48</v>
      </c>
      <c r="C19" s="10">
        <f t="shared" si="7"/>
        <v>55</v>
      </c>
      <c r="D19" s="30">
        <v>55</v>
      </c>
      <c r="E19" s="16"/>
      <c r="F19" s="33">
        <f t="shared" si="8"/>
        <v>0.11194553621560921</v>
      </c>
      <c r="G19" s="34">
        <f t="shared" ca="1" si="9"/>
        <v>4.7931375941463052</v>
      </c>
      <c r="H19" s="45">
        <f t="shared" ca="1" si="10"/>
        <v>0</v>
      </c>
      <c r="I19" s="45">
        <f t="shared" ca="1" si="11"/>
        <v>0</v>
      </c>
      <c r="J19" s="33">
        <f t="shared" si="12"/>
        <v>0.11881901104176666</v>
      </c>
      <c r="K19" s="34">
        <f t="shared" ca="1" si="13"/>
        <v>3.3359609310009191</v>
      </c>
      <c r="L19" s="25">
        <f t="shared" ca="1" si="14"/>
        <v>0</v>
      </c>
      <c r="M19" s="42">
        <f t="shared" ca="1" si="0"/>
        <v>0</v>
      </c>
      <c r="O19" s="24">
        <f t="shared" si="1"/>
        <v>55</v>
      </c>
      <c r="P19" s="32">
        <f t="shared" si="2"/>
        <v>0.11194553621560921</v>
      </c>
      <c r="Q19" s="24">
        <f t="shared" si="3"/>
        <v>55</v>
      </c>
      <c r="R19" s="32">
        <f t="shared" si="4"/>
        <v>0.11881901104176673</v>
      </c>
      <c r="S19" s="24">
        <f t="shared" si="5"/>
        <v>55</v>
      </c>
      <c r="T19" s="32">
        <f t="shared" si="6"/>
        <v>0.11881901104176666</v>
      </c>
    </row>
    <row r="20" spans="1:20" ht="14.1" customHeight="1" x14ac:dyDescent="0.2">
      <c r="A20" s="10" t="s">
        <v>111</v>
      </c>
      <c r="B20" s="10" t="s">
        <v>49</v>
      </c>
      <c r="C20" s="10">
        <f t="shared" si="7"/>
        <v>80</v>
      </c>
      <c r="D20" s="30">
        <v>80</v>
      </c>
      <c r="E20" s="16"/>
      <c r="F20" s="33">
        <f t="shared" si="8"/>
        <v>0.16282987085906794</v>
      </c>
      <c r="G20" s="34">
        <f t="shared" ca="1" si="9"/>
        <v>4.9559674650053731</v>
      </c>
      <c r="H20" s="45">
        <f t="shared" ca="1" si="10"/>
        <v>0</v>
      </c>
      <c r="I20" s="45">
        <f t="shared" ca="1" si="11"/>
        <v>0</v>
      </c>
      <c r="J20" s="33">
        <f t="shared" si="12"/>
        <v>0.17282765242438786</v>
      </c>
      <c r="K20" s="34">
        <f t="shared" ca="1" si="13"/>
        <v>3.5087885834253068</v>
      </c>
      <c r="L20" s="25">
        <f t="shared" ca="1" si="14"/>
        <v>0</v>
      </c>
      <c r="M20" s="42">
        <f t="shared" ca="1" si="0"/>
        <v>0</v>
      </c>
      <c r="O20" s="24">
        <f t="shared" si="1"/>
        <v>80</v>
      </c>
      <c r="P20" s="32">
        <f t="shared" si="2"/>
        <v>0.16282987085906794</v>
      </c>
      <c r="Q20" s="24">
        <f t="shared" si="3"/>
        <v>80</v>
      </c>
      <c r="R20" s="32">
        <f t="shared" si="4"/>
        <v>0.17282765242438797</v>
      </c>
      <c r="S20" s="24">
        <f t="shared" si="5"/>
        <v>80</v>
      </c>
      <c r="T20" s="32">
        <f t="shared" si="6"/>
        <v>0.17282765242438786</v>
      </c>
    </row>
    <row r="21" spans="1:20" ht="14.1" customHeight="1" x14ac:dyDescent="0.2">
      <c r="A21" s="10" t="s">
        <v>111</v>
      </c>
      <c r="B21" s="10" t="s">
        <v>50</v>
      </c>
      <c r="C21" s="10">
        <f t="shared" si="7"/>
        <v>91</v>
      </c>
      <c r="D21" s="30">
        <v>91</v>
      </c>
      <c r="E21" s="16"/>
      <c r="F21" s="33">
        <f t="shared" si="8"/>
        <v>0.18521897810218979</v>
      </c>
      <c r="G21" s="34">
        <f t="shared" ca="1" si="9"/>
        <v>5.1411864431075625</v>
      </c>
      <c r="H21" s="45">
        <f t="shared" ca="1" si="10"/>
        <v>1</v>
      </c>
      <c r="I21" s="45">
        <f t="shared" ca="1" si="11"/>
        <v>15</v>
      </c>
      <c r="J21" s="33">
        <f t="shared" si="12"/>
        <v>0.19659145463274119</v>
      </c>
      <c r="K21" s="34">
        <f t="shared" ca="1" si="13"/>
        <v>3.7053800380580482</v>
      </c>
      <c r="L21" s="25">
        <f t="shared" ca="1" si="14"/>
        <v>0</v>
      </c>
      <c r="M21" s="42">
        <f t="shared" ca="1" si="0"/>
        <v>0</v>
      </c>
      <c r="O21" s="24">
        <f t="shared" si="1"/>
        <v>91</v>
      </c>
      <c r="P21" s="32">
        <f t="shared" si="2"/>
        <v>0.18521897810218979</v>
      </c>
      <c r="Q21" s="24">
        <f t="shared" si="3"/>
        <v>91</v>
      </c>
      <c r="R21" s="32">
        <f t="shared" si="4"/>
        <v>0.1965914546327413</v>
      </c>
      <c r="S21" s="24">
        <f t="shared" si="5"/>
        <v>91</v>
      </c>
      <c r="T21" s="32">
        <f t="shared" si="6"/>
        <v>0.19659145463274119</v>
      </c>
    </row>
    <row r="22" spans="1:20" ht="14.1" customHeight="1" x14ac:dyDescent="0.2">
      <c r="A22" s="10" t="s">
        <v>111</v>
      </c>
      <c r="B22" s="10" t="s">
        <v>19</v>
      </c>
      <c r="C22" s="10">
        <f t="shared" si="7"/>
        <v>73</v>
      </c>
      <c r="D22" s="30">
        <v>73</v>
      </c>
      <c r="E22" s="16"/>
      <c r="F22" s="33">
        <f t="shared" si="8"/>
        <v>0.1485822571588995</v>
      </c>
      <c r="G22" s="34">
        <f t="shared" ca="1" si="9"/>
        <v>5.2897687002664622</v>
      </c>
      <c r="H22" s="45">
        <f t="shared" ca="1" si="10"/>
        <v>0</v>
      </c>
      <c r="I22" s="45">
        <f t="shared" ca="1" si="11"/>
        <v>0</v>
      </c>
      <c r="J22" s="33">
        <f t="shared" si="12"/>
        <v>0.15770523283725393</v>
      </c>
      <c r="K22" s="34">
        <f t="shared" ca="1" si="13"/>
        <v>3.8630852708953021</v>
      </c>
      <c r="L22" s="25">
        <f t="shared" ca="1" si="14"/>
        <v>0</v>
      </c>
      <c r="M22" s="42">
        <f t="shared" ca="1" si="0"/>
        <v>0</v>
      </c>
      <c r="O22" s="24">
        <f t="shared" si="1"/>
        <v>73</v>
      </c>
      <c r="P22" s="32">
        <f t="shared" si="2"/>
        <v>0.1485822571588995</v>
      </c>
      <c r="Q22" s="24">
        <f t="shared" si="3"/>
        <v>73</v>
      </c>
      <c r="R22" s="32">
        <f t="shared" si="4"/>
        <v>0.15770523283725402</v>
      </c>
      <c r="S22" s="24">
        <f t="shared" si="5"/>
        <v>73</v>
      </c>
      <c r="T22" s="32">
        <f t="shared" si="6"/>
        <v>0.15770523283725393</v>
      </c>
    </row>
    <row r="23" spans="1:20" ht="14.1" customHeight="1" x14ac:dyDescent="0.2">
      <c r="A23" s="10" t="s">
        <v>111</v>
      </c>
      <c r="B23" s="10" t="s">
        <v>38</v>
      </c>
      <c r="C23" s="10">
        <f t="shared" si="7"/>
        <v>111</v>
      </c>
      <c r="D23" s="30">
        <v>111</v>
      </c>
      <c r="E23" s="16"/>
      <c r="F23" s="33">
        <f t="shared" si="8"/>
        <v>0.22592644581695676</v>
      </c>
      <c r="G23" s="34">
        <f t="shared" ca="1" si="9"/>
        <v>5.5156951460834192</v>
      </c>
      <c r="H23" s="45">
        <f t="shared" ca="1" si="10"/>
        <v>0</v>
      </c>
      <c r="I23" s="45">
        <f t="shared" ca="1" si="11"/>
        <v>0</v>
      </c>
      <c r="J23" s="33">
        <f t="shared" si="12"/>
        <v>0.23979836773883817</v>
      </c>
      <c r="K23" s="34">
        <f t="shared" ca="1" si="13"/>
        <v>4.1028836386341405</v>
      </c>
      <c r="L23" s="25">
        <f t="shared" ca="1" si="14"/>
        <v>1</v>
      </c>
      <c r="M23" s="42">
        <f t="shared" ca="1" si="0"/>
        <v>15</v>
      </c>
      <c r="O23" s="24">
        <f t="shared" si="1"/>
        <v>111</v>
      </c>
      <c r="P23" s="32">
        <f t="shared" si="2"/>
        <v>0.22592644581695678</v>
      </c>
      <c r="Q23" s="24">
        <f t="shared" si="3"/>
        <v>111</v>
      </c>
      <c r="R23" s="32">
        <f t="shared" si="4"/>
        <v>0.23979836773883831</v>
      </c>
      <c r="S23" s="24">
        <f t="shared" si="5"/>
        <v>111</v>
      </c>
      <c r="T23" s="32">
        <f t="shared" si="6"/>
        <v>0.23979836773883817</v>
      </c>
    </row>
    <row r="24" spans="1:20" ht="14.1" customHeight="1" x14ac:dyDescent="0.2">
      <c r="A24" s="10" t="s">
        <v>111</v>
      </c>
      <c r="B24" s="10" t="s">
        <v>39</v>
      </c>
      <c r="C24" s="10">
        <f t="shared" si="7"/>
        <v>50</v>
      </c>
      <c r="D24" s="30">
        <v>50</v>
      </c>
      <c r="E24" s="16"/>
      <c r="F24" s="33">
        <f t="shared" si="8"/>
        <v>0.10176866928691747</v>
      </c>
      <c r="G24" s="34">
        <f t="shared" ca="1" si="9"/>
        <v>5.6174638153703365</v>
      </c>
      <c r="H24" s="45">
        <f t="shared" ca="1" si="10"/>
        <v>0</v>
      </c>
      <c r="I24" s="45">
        <f t="shared" ca="1" si="11"/>
        <v>0</v>
      </c>
      <c r="J24" s="33">
        <f t="shared" si="12"/>
        <v>0.10801728276524242</v>
      </c>
      <c r="K24" s="34">
        <f t="shared" ca="1" si="13"/>
        <v>4.2109009213993831</v>
      </c>
      <c r="L24" s="25">
        <f t="shared" ca="1" si="14"/>
        <v>0</v>
      </c>
      <c r="M24" s="42">
        <f t="shared" ca="1" si="0"/>
        <v>0</v>
      </c>
      <c r="O24" s="24">
        <f t="shared" si="1"/>
        <v>50</v>
      </c>
      <c r="P24" s="32">
        <f t="shared" si="2"/>
        <v>0.10176866928691747</v>
      </c>
      <c r="Q24" s="24">
        <f t="shared" si="3"/>
        <v>50</v>
      </c>
      <c r="R24" s="32">
        <f t="shared" si="4"/>
        <v>0.10801728276524247</v>
      </c>
      <c r="S24" s="24">
        <f t="shared" si="5"/>
        <v>50</v>
      </c>
      <c r="T24" s="32">
        <f t="shared" si="6"/>
        <v>0.10801728276524242</v>
      </c>
    </row>
    <row r="25" spans="1:20" ht="14.1" customHeight="1" x14ac:dyDescent="0.2">
      <c r="A25" s="10" t="s">
        <v>111</v>
      </c>
      <c r="B25" s="10" t="s">
        <v>40</v>
      </c>
      <c r="C25" s="10">
        <f t="shared" si="7"/>
        <v>105</v>
      </c>
      <c r="D25" s="30">
        <v>105</v>
      </c>
      <c r="E25" s="16"/>
      <c r="F25" s="33">
        <f t="shared" si="8"/>
        <v>0.21371420550252668</v>
      </c>
      <c r="G25" s="34">
        <f t="shared" ca="1" si="9"/>
        <v>5.831178020872863</v>
      </c>
      <c r="H25" s="45">
        <f t="shared" ca="1" si="10"/>
        <v>0</v>
      </c>
      <c r="I25" s="45">
        <f t="shared" ca="1" si="11"/>
        <v>0</v>
      </c>
      <c r="J25" s="33">
        <f t="shared" si="12"/>
        <v>0.22683629380700907</v>
      </c>
      <c r="K25" s="34">
        <f t="shared" ca="1" si="13"/>
        <v>4.4377372152063925</v>
      </c>
      <c r="L25" s="25">
        <f t="shared" ca="1" si="14"/>
        <v>0</v>
      </c>
      <c r="M25" s="42">
        <f t="shared" ca="1" si="0"/>
        <v>0</v>
      </c>
      <c r="O25" s="24">
        <f t="shared" si="1"/>
        <v>105</v>
      </c>
      <c r="P25" s="32">
        <f t="shared" si="2"/>
        <v>0.21371420550252668</v>
      </c>
      <c r="Q25" s="24">
        <f t="shared" si="3"/>
        <v>105</v>
      </c>
      <c r="R25" s="32">
        <f t="shared" si="4"/>
        <v>0.2268362938070092</v>
      </c>
      <c r="S25" s="24">
        <f t="shared" si="5"/>
        <v>105</v>
      </c>
      <c r="T25" s="32">
        <f t="shared" si="6"/>
        <v>0.22683629380700907</v>
      </c>
    </row>
    <row r="26" spans="1:20" ht="14.1" customHeight="1" x14ac:dyDescent="0.2">
      <c r="A26" s="10" t="s">
        <v>111</v>
      </c>
      <c r="B26" s="10" t="s">
        <v>41</v>
      </c>
      <c r="C26" s="10">
        <f t="shared" si="7"/>
        <v>43</v>
      </c>
      <c r="D26" s="30">
        <v>43</v>
      </c>
      <c r="E26" s="16"/>
      <c r="F26" s="33">
        <f t="shared" si="8"/>
        <v>8.7521055586749011E-2</v>
      </c>
      <c r="G26" s="34">
        <f t="shared" ca="1" si="9"/>
        <v>5.9186990764596121</v>
      </c>
      <c r="H26" s="45">
        <f t="shared" ca="1" si="10"/>
        <v>0</v>
      </c>
      <c r="I26" s="45">
        <f t="shared" ca="1" si="11"/>
        <v>0</v>
      </c>
      <c r="J26" s="33">
        <f t="shared" si="12"/>
        <v>9.289486317810848E-2</v>
      </c>
      <c r="K26" s="34">
        <f t="shared" ca="1" si="13"/>
        <v>4.5306320783845013</v>
      </c>
      <c r="L26" s="25">
        <f t="shared" ca="1" si="14"/>
        <v>0</v>
      </c>
      <c r="M26" s="42">
        <f t="shared" ca="1" si="0"/>
        <v>0</v>
      </c>
      <c r="O26" s="24">
        <f t="shared" si="1"/>
        <v>43</v>
      </c>
      <c r="P26" s="32">
        <f t="shared" si="2"/>
        <v>8.7521055586749025E-2</v>
      </c>
      <c r="Q26" s="24">
        <f t="shared" si="3"/>
        <v>43</v>
      </c>
      <c r="R26" s="32">
        <f t="shared" si="4"/>
        <v>9.2894863178108536E-2</v>
      </c>
      <c r="S26" s="24">
        <f t="shared" si="5"/>
        <v>43</v>
      </c>
      <c r="T26" s="32">
        <f t="shared" si="6"/>
        <v>9.289486317810848E-2</v>
      </c>
    </row>
    <row r="27" spans="1:20" ht="14.1" customHeight="1" x14ac:dyDescent="0.2">
      <c r="A27" s="10" t="s">
        <v>111</v>
      </c>
      <c r="B27" s="10" t="s">
        <v>95</v>
      </c>
      <c r="C27" s="10">
        <f t="shared" si="7"/>
        <v>62</v>
      </c>
      <c r="D27" s="30">
        <v>62</v>
      </c>
      <c r="E27" s="16"/>
      <c r="F27" s="33">
        <f t="shared" si="8"/>
        <v>0.12619314991577765</v>
      </c>
      <c r="G27" s="34">
        <f t="shared" ca="1" si="9"/>
        <v>6.0448922263753895</v>
      </c>
      <c r="H27" s="45">
        <f t="shared" ca="1" si="10"/>
        <v>1</v>
      </c>
      <c r="I27" s="45">
        <f t="shared" ca="1" si="11"/>
        <v>15</v>
      </c>
      <c r="J27" s="33">
        <f t="shared" si="12"/>
        <v>0.1339414306289006</v>
      </c>
      <c r="K27" s="34">
        <f t="shared" ca="1" si="13"/>
        <v>4.664573509013402</v>
      </c>
      <c r="L27" s="25">
        <f t="shared" ca="1" si="14"/>
        <v>0</v>
      </c>
      <c r="M27" s="42">
        <f t="shared" ca="1" si="0"/>
        <v>0</v>
      </c>
      <c r="O27" s="24">
        <f t="shared" si="1"/>
        <v>62</v>
      </c>
      <c r="P27" s="32">
        <f t="shared" si="2"/>
        <v>0.12619314991577765</v>
      </c>
      <c r="Q27" s="24">
        <f t="shared" si="3"/>
        <v>62</v>
      </c>
      <c r="R27" s="32">
        <f t="shared" si="4"/>
        <v>0.13394143062890068</v>
      </c>
      <c r="S27" s="24">
        <f t="shared" si="5"/>
        <v>62</v>
      </c>
      <c r="T27" s="32">
        <f t="shared" si="6"/>
        <v>0.1339414306289006</v>
      </c>
    </row>
    <row r="28" spans="1:20" ht="14.1" customHeight="1" x14ac:dyDescent="0.2">
      <c r="A28" s="10" t="s">
        <v>111</v>
      </c>
      <c r="B28" s="10" t="s">
        <v>96</v>
      </c>
      <c r="C28" s="10">
        <f t="shared" si="7"/>
        <v>59</v>
      </c>
      <c r="D28" s="30">
        <v>59</v>
      </c>
      <c r="E28" s="16"/>
      <c r="F28" s="33">
        <f t="shared" si="8"/>
        <v>0.1200870297585626</v>
      </c>
      <c r="G28" s="34">
        <f t="shared" ca="1" si="9"/>
        <v>6.164979256133952</v>
      </c>
      <c r="H28" s="45">
        <f t="shared" ca="1" si="10"/>
        <v>0</v>
      </c>
      <c r="I28" s="45">
        <f t="shared" ca="1" si="11"/>
        <v>0</v>
      </c>
      <c r="J28" s="33">
        <f t="shared" si="12"/>
        <v>0.12746039366298606</v>
      </c>
      <c r="K28" s="34">
        <f t="shared" ca="1" si="13"/>
        <v>4.7920339026763878</v>
      </c>
      <c r="L28" s="25">
        <f t="shared" ca="1" si="14"/>
        <v>0</v>
      </c>
      <c r="M28" s="42">
        <f t="shared" ca="1" si="0"/>
        <v>0</v>
      </c>
      <c r="O28" s="24">
        <f t="shared" si="1"/>
        <v>59</v>
      </c>
      <c r="P28" s="32">
        <f t="shared" si="2"/>
        <v>0.12008702975856261</v>
      </c>
      <c r="Q28" s="24">
        <f t="shared" si="3"/>
        <v>59</v>
      </c>
      <c r="R28" s="32">
        <f t="shared" si="4"/>
        <v>0.12746039366298612</v>
      </c>
      <c r="S28" s="24">
        <f t="shared" si="5"/>
        <v>59</v>
      </c>
      <c r="T28" s="32">
        <f t="shared" si="6"/>
        <v>0.12746039366298606</v>
      </c>
    </row>
    <row r="29" spans="1:20" ht="14.1" customHeight="1" x14ac:dyDescent="0.2">
      <c r="A29" s="10" t="s">
        <v>111</v>
      </c>
      <c r="B29" s="10" t="s">
        <v>97</v>
      </c>
      <c r="C29" s="10">
        <f t="shared" si="7"/>
        <v>21</v>
      </c>
      <c r="D29" s="30">
        <v>21</v>
      </c>
      <c r="E29" s="16"/>
      <c r="F29" s="33">
        <f t="shared" si="8"/>
        <v>4.2742841100505337E-2</v>
      </c>
      <c r="G29" s="34">
        <f t="shared" ca="1" si="9"/>
        <v>6.2077220972344573</v>
      </c>
      <c r="H29" s="45">
        <f t="shared" ca="1" si="10"/>
        <v>0</v>
      </c>
      <c r="I29" s="45">
        <f t="shared" ca="1" si="11"/>
        <v>0</v>
      </c>
      <c r="J29" s="33">
        <f t="shared" si="12"/>
        <v>4.5367258761401817E-2</v>
      </c>
      <c r="K29" s="34">
        <f t="shared" ca="1" si="13"/>
        <v>4.8374011614377901</v>
      </c>
      <c r="L29" s="25">
        <f t="shared" ca="1" si="14"/>
        <v>0</v>
      </c>
      <c r="M29" s="42">
        <f t="shared" ca="1" si="0"/>
        <v>0</v>
      </c>
      <c r="O29" s="24">
        <f t="shared" si="1"/>
        <v>21</v>
      </c>
      <c r="P29" s="32">
        <f t="shared" si="2"/>
        <v>4.2742841100505337E-2</v>
      </c>
      <c r="Q29" s="24">
        <f t="shared" si="3"/>
        <v>21</v>
      </c>
      <c r="R29" s="32">
        <f t="shared" si="4"/>
        <v>4.5367258761401838E-2</v>
      </c>
      <c r="S29" s="24">
        <f t="shared" si="5"/>
        <v>21</v>
      </c>
      <c r="T29" s="32">
        <f t="shared" si="6"/>
        <v>4.5367258761401817E-2</v>
      </c>
    </row>
    <row r="30" spans="1:20" ht="14.1" customHeight="1" x14ac:dyDescent="0.2">
      <c r="A30" s="10" t="s">
        <v>111</v>
      </c>
      <c r="B30" s="10" t="s">
        <v>98</v>
      </c>
      <c r="C30" s="10">
        <f t="shared" si="7"/>
        <v>151</v>
      </c>
      <c r="D30" s="30">
        <v>151</v>
      </c>
      <c r="E30" s="16"/>
      <c r="F30" s="33">
        <f t="shared" si="8"/>
        <v>0.30734138124649074</v>
      </c>
      <c r="G30" s="34">
        <f t="shared" ca="1" si="9"/>
        <v>6.5150634784809478</v>
      </c>
      <c r="H30" s="45">
        <f t="shared" ca="1" si="10"/>
        <v>0</v>
      </c>
      <c r="I30" s="45">
        <f t="shared" ca="1" si="11"/>
        <v>0</v>
      </c>
      <c r="J30" s="33">
        <f t="shared" si="12"/>
        <v>0.32621219395103207</v>
      </c>
      <c r="K30" s="34">
        <f t="shared" ca="1" si="13"/>
        <v>5.1636133553888222</v>
      </c>
      <c r="L30" s="25">
        <f t="shared" ca="1" si="14"/>
        <v>1</v>
      </c>
      <c r="M30" s="42">
        <f t="shared" ca="1" si="0"/>
        <v>15</v>
      </c>
      <c r="O30" s="24">
        <f t="shared" si="1"/>
        <v>151</v>
      </c>
      <c r="P30" s="32">
        <f t="shared" si="2"/>
        <v>0.30734138124649074</v>
      </c>
      <c r="Q30" s="24">
        <f t="shared" si="3"/>
        <v>151</v>
      </c>
      <c r="R30" s="32">
        <f t="shared" si="4"/>
        <v>0.32621219395103229</v>
      </c>
      <c r="S30" s="24">
        <f t="shared" si="5"/>
        <v>151</v>
      </c>
      <c r="T30" s="32">
        <f t="shared" si="6"/>
        <v>0.32621219395103207</v>
      </c>
    </row>
    <row r="31" spans="1:20" ht="14.1" customHeight="1" x14ac:dyDescent="0.2">
      <c r="A31" s="10" t="s">
        <v>111</v>
      </c>
      <c r="B31" s="10" t="s">
        <v>99</v>
      </c>
      <c r="C31" s="10">
        <f t="shared" si="7"/>
        <v>94</v>
      </c>
      <c r="D31" s="30">
        <v>94</v>
      </c>
      <c r="E31" s="16"/>
      <c r="F31" s="33">
        <f t="shared" si="8"/>
        <v>0.19132509825940483</v>
      </c>
      <c r="G31" s="34">
        <f t="shared" ca="1" si="9"/>
        <v>6.7063885767403528</v>
      </c>
      <c r="H31" s="45">
        <f t="shared" ca="1" si="10"/>
        <v>0</v>
      </c>
      <c r="I31" s="45">
        <f t="shared" ca="1" si="11"/>
        <v>0</v>
      </c>
      <c r="J31" s="33">
        <f t="shared" si="12"/>
        <v>0.20307249159865573</v>
      </c>
      <c r="K31" s="34">
        <f t="shared" ca="1" si="13"/>
        <v>5.3666858469874779</v>
      </c>
      <c r="L31" s="25">
        <f t="shared" ca="1" si="14"/>
        <v>0</v>
      </c>
      <c r="M31" s="42">
        <f t="shared" ca="1" si="0"/>
        <v>0</v>
      </c>
      <c r="O31" s="24">
        <f t="shared" si="1"/>
        <v>94</v>
      </c>
      <c r="P31" s="32">
        <f t="shared" si="2"/>
        <v>0.19132509825940483</v>
      </c>
      <c r="Q31" s="24">
        <f t="shared" si="3"/>
        <v>94</v>
      </c>
      <c r="R31" s="32">
        <f t="shared" si="4"/>
        <v>0.20307249159865587</v>
      </c>
      <c r="S31" s="24">
        <f t="shared" si="5"/>
        <v>94</v>
      </c>
      <c r="T31" s="32">
        <f t="shared" si="6"/>
        <v>0.20307249159865573</v>
      </c>
    </row>
    <row r="32" spans="1:20" ht="14.1" customHeight="1" x14ac:dyDescent="0.2">
      <c r="A32" s="10" t="s">
        <v>111</v>
      </c>
      <c r="B32" s="10" t="s">
        <v>100</v>
      </c>
      <c r="C32" s="10">
        <f t="shared" si="7"/>
        <v>65</v>
      </c>
      <c r="D32" s="30">
        <v>65</v>
      </c>
      <c r="E32" s="16"/>
      <c r="F32" s="33">
        <f t="shared" si="8"/>
        <v>0.13229927007299269</v>
      </c>
      <c r="G32" s="34">
        <f t="shared" ca="1" si="9"/>
        <v>6.8386878468133458</v>
      </c>
      <c r="H32" s="45">
        <f t="shared" ca="1" si="10"/>
        <v>0</v>
      </c>
      <c r="I32" s="45">
        <f t="shared" ca="1" si="11"/>
        <v>0</v>
      </c>
      <c r="J32" s="33">
        <f t="shared" si="12"/>
        <v>0.14042246759481514</v>
      </c>
      <c r="K32" s="34">
        <f t="shared" ca="1" si="13"/>
        <v>5.5071083145822932</v>
      </c>
      <c r="L32" s="25">
        <f t="shared" ca="1" si="14"/>
        <v>0</v>
      </c>
      <c r="M32" s="42">
        <f t="shared" ca="1" si="0"/>
        <v>0</v>
      </c>
      <c r="O32" s="24">
        <f t="shared" si="1"/>
        <v>65</v>
      </c>
      <c r="P32" s="32">
        <f t="shared" si="2"/>
        <v>0.13229927007299269</v>
      </c>
      <c r="Q32" s="24">
        <f t="shared" si="3"/>
        <v>65</v>
      </c>
      <c r="R32" s="32">
        <f t="shared" si="4"/>
        <v>0.14042246759481522</v>
      </c>
      <c r="S32" s="24">
        <f t="shared" si="5"/>
        <v>65</v>
      </c>
      <c r="T32" s="32">
        <f t="shared" si="6"/>
        <v>0.14042246759481514</v>
      </c>
    </row>
    <row r="33" spans="1:20" ht="14.1" customHeight="1" x14ac:dyDescent="0.2">
      <c r="A33" s="10" t="s">
        <v>111</v>
      </c>
      <c r="B33" s="10" t="s">
        <v>101</v>
      </c>
      <c r="C33" s="10">
        <f t="shared" si="7"/>
        <v>82</v>
      </c>
      <c r="D33" s="30">
        <v>82</v>
      </c>
      <c r="E33" s="16"/>
      <c r="F33" s="33">
        <f t="shared" si="8"/>
        <v>0.16690061763054465</v>
      </c>
      <c r="G33" s="34">
        <f t="shared" ca="1" si="9"/>
        <v>7.0055884644438908</v>
      </c>
      <c r="H33" s="45">
        <f t="shared" ca="1" si="10"/>
        <v>1</v>
      </c>
      <c r="I33" s="45">
        <f t="shared" ca="1" si="11"/>
        <v>15</v>
      </c>
      <c r="J33" s="33">
        <f t="shared" si="12"/>
        <v>0.17714834373499755</v>
      </c>
      <c r="K33" s="34">
        <f t="shared" ca="1" si="13"/>
        <v>5.6842566583172909</v>
      </c>
      <c r="L33" s="25">
        <f t="shared" ca="1" si="14"/>
        <v>0</v>
      </c>
      <c r="M33" s="42">
        <f t="shared" ca="1" si="0"/>
        <v>0</v>
      </c>
      <c r="O33" s="24">
        <f t="shared" si="1"/>
        <v>82</v>
      </c>
      <c r="P33" s="32">
        <f t="shared" si="2"/>
        <v>0.16690061763054465</v>
      </c>
      <c r="Q33" s="24">
        <f t="shared" si="3"/>
        <v>82</v>
      </c>
      <c r="R33" s="32">
        <f t="shared" si="4"/>
        <v>0.17714834373499766</v>
      </c>
      <c r="S33" s="24">
        <f t="shared" si="5"/>
        <v>82</v>
      </c>
      <c r="T33" s="32">
        <f t="shared" si="6"/>
        <v>0.17714834373499755</v>
      </c>
    </row>
    <row r="34" spans="1:20" ht="14.1" customHeight="1" x14ac:dyDescent="0.2">
      <c r="A34" s="10" t="s">
        <v>111</v>
      </c>
      <c r="B34" s="10" t="s">
        <v>102</v>
      </c>
      <c r="C34" s="10">
        <f t="shared" si="7"/>
        <v>120</v>
      </c>
      <c r="D34" s="30">
        <v>120</v>
      </c>
      <c r="E34" s="16"/>
      <c r="F34" s="33">
        <f t="shared" si="8"/>
        <v>0.2442448062886019</v>
      </c>
      <c r="G34" s="34">
        <f t="shared" ca="1" si="9"/>
        <v>7.2498332707324931</v>
      </c>
      <c r="H34" s="45">
        <f t="shared" ca="1" si="10"/>
        <v>0</v>
      </c>
      <c r="I34" s="45">
        <f t="shared" ca="1" si="11"/>
        <v>0</v>
      </c>
      <c r="J34" s="33">
        <f t="shared" si="12"/>
        <v>0.25924147863658181</v>
      </c>
      <c r="K34" s="34">
        <f t="shared" ca="1" si="13"/>
        <v>5.9434981369538731</v>
      </c>
      <c r="L34" s="25">
        <f t="shared" ca="1" si="14"/>
        <v>0</v>
      </c>
      <c r="M34" s="42">
        <f t="shared" ca="1" si="0"/>
        <v>0</v>
      </c>
      <c r="O34" s="24">
        <f t="shared" si="1"/>
        <v>120</v>
      </c>
      <c r="P34" s="32">
        <f t="shared" si="2"/>
        <v>0.2442448062886019</v>
      </c>
      <c r="Q34" s="24">
        <f t="shared" si="3"/>
        <v>120</v>
      </c>
      <c r="R34" s="32">
        <f t="shared" si="4"/>
        <v>0.25924147863658198</v>
      </c>
      <c r="S34" s="24">
        <f t="shared" si="5"/>
        <v>120</v>
      </c>
      <c r="T34" s="32">
        <f t="shared" si="6"/>
        <v>0.25924147863658181</v>
      </c>
    </row>
    <row r="35" spans="1:20" ht="14.1" customHeight="1" x14ac:dyDescent="0.2">
      <c r="A35" s="10" t="s">
        <v>111</v>
      </c>
      <c r="B35" s="10" t="s">
        <v>103</v>
      </c>
      <c r="C35" s="10">
        <f t="shared" si="7"/>
        <v>57</v>
      </c>
      <c r="D35" s="30">
        <v>57</v>
      </c>
      <c r="E35" s="16"/>
      <c r="F35" s="33">
        <f t="shared" si="8"/>
        <v>0.11601628298708591</v>
      </c>
      <c r="G35" s="34">
        <f t="shared" ca="1" si="9"/>
        <v>7.3658495537195794</v>
      </c>
      <c r="H35" s="45">
        <f t="shared" ca="1" si="10"/>
        <v>0</v>
      </c>
      <c r="I35" s="45">
        <f t="shared" ca="1" si="11"/>
        <v>0</v>
      </c>
      <c r="J35" s="33">
        <f t="shared" si="12"/>
        <v>0.12313970235237635</v>
      </c>
      <c r="K35" s="34">
        <f t="shared" ca="1" si="13"/>
        <v>6.0666378393062494</v>
      </c>
      <c r="L35" s="25">
        <f t="shared" ca="1" si="14"/>
        <v>1</v>
      </c>
      <c r="M35" s="42">
        <f t="shared" ca="1" si="0"/>
        <v>15</v>
      </c>
      <c r="O35" s="24">
        <f t="shared" si="1"/>
        <v>57</v>
      </c>
      <c r="P35" s="32">
        <f t="shared" si="2"/>
        <v>0.11601628298708591</v>
      </c>
      <c r="Q35" s="24">
        <f t="shared" si="3"/>
        <v>57</v>
      </c>
      <c r="R35" s="32">
        <f t="shared" si="4"/>
        <v>0.12313970235237642</v>
      </c>
      <c r="S35" s="24">
        <f t="shared" si="5"/>
        <v>57</v>
      </c>
      <c r="T35" s="32">
        <f t="shared" si="6"/>
        <v>0.12313970235237635</v>
      </c>
    </row>
    <row r="36" spans="1:20" ht="14.1" customHeight="1" x14ac:dyDescent="0.2">
      <c r="A36" s="10" t="s">
        <v>111</v>
      </c>
      <c r="B36" s="10" t="s">
        <v>104</v>
      </c>
      <c r="C36" s="10">
        <f t="shared" si="7"/>
        <v>180</v>
      </c>
      <c r="D36" s="30">
        <v>180</v>
      </c>
      <c r="E36" s="16"/>
      <c r="F36" s="33">
        <f t="shared" si="8"/>
        <v>0.36636720943290285</v>
      </c>
      <c r="G36" s="34">
        <f t="shared" ca="1" si="9"/>
        <v>7.7322167631524819</v>
      </c>
      <c r="H36" s="45">
        <f t="shared" ca="1" si="10"/>
        <v>0</v>
      </c>
      <c r="I36" s="45">
        <f t="shared" ca="1" si="11"/>
        <v>0</v>
      </c>
      <c r="J36" s="33">
        <f t="shared" si="12"/>
        <v>0.38886221795487269</v>
      </c>
      <c r="K36" s="34">
        <f t="shared" ca="1" si="13"/>
        <v>6.4555000572611219</v>
      </c>
      <c r="L36" s="25">
        <f t="shared" ca="1" si="14"/>
        <v>0</v>
      </c>
      <c r="M36" s="42">
        <f t="shared" ca="1" si="0"/>
        <v>0</v>
      </c>
      <c r="O36" s="24">
        <f t="shared" si="1"/>
        <v>180</v>
      </c>
      <c r="P36" s="32">
        <f t="shared" si="2"/>
        <v>0.36636720943290285</v>
      </c>
      <c r="Q36" s="24">
        <f t="shared" si="3"/>
        <v>180</v>
      </c>
      <c r="R36" s="32">
        <f t="shared" si="4"/>
        <v>0.38886221795487291</v>
      </c>
      <c r="S36" s="24">
        <f t="shared" si="5"/>
        <v>180</v>
      </c>
      <c r="T36" s="32">
        <f t="shared" si="6"/>
        <v>0.38886221795487269</v>
      </c>
    </row>
    <row r="37" spans="1:20" ht="14.1" customHeight="1" x14ac:dyDescent="0.2">
      <c r="A37" s="10" t="s">
        <v>111</v>
      </c>
      <c r="B37" s="10" t="s">
        <v>105</v>
      </c>
      <c r="C37" s="10">
        <f t="shared" si="7"/>
        <v>113</v>
      </c>
      <c r="D37" s="30">
        <v>113</v>
      </c>
      <c r="E37" s="16"/>
      <c r="F37" s="33">
        <f t="shared" si="8"/>
        <v>0.22999719258843346</v>
      </c>
      <c r="G37" s="34">
        <f t="shared" ca="1" si="9"/>
        <v>7.9622139557409151</v>
      </c>
      <c r="H37" s="45">
        <f t="shared" ca="1" si="10"/>
        <v>0</v>
      </c>
      <c r="I37" s="45">
        <f t="shared" ca="1" si="11"/>
        <v>0</v>
      </c>
      <c r="J37" s="33">
        <f t="shared" si="12"/>
        <v>0.24411905904944786</v>
      </c>
      <c r="K37" s="34">
        <f t="shared" ca="1" si="13"/>
        <v>6.6996191163105694</v>
      </c>
      <c r="L37" s="25">
        <f t="shared" ca="1" si="14"/>
        <v>0</v>
      </c>
      <c r="M37" s="42">
        <f t="shared" ca="1" si="0"/>
        <v>0</v>
      </c>
      <c r="O37" s="24">
        <f t="shared" si="1"/>
        <v>113</v>
      </c>
      <c r="P37" s="32">
        <f t="shared" si="2"/>
        <v>0.22999719258843346</v>
      </c>
      <c r="Q37" s="24">
        <f t="shared" si="3"/>
        <v>113</v>
      </c>
      <c r="R37" s="32">
        <f t="shared" si="4"/>
        <v>0.244119059049448</v>
      </c>
      <c r="S37" s="24">
        <f t="shared" si="5"/>
        <v>113</v>
      </c>
      <c r="T37" s="32">
        <f t="shared" si="6"/>
        <v>0.24411905904944786</v>
      </c>
    </row>
    <row r="38" spans="1:20" ht="14.1" customHeight="1" x14ac:dyDescent="0.2">
      <c r="A38" s="10" t="s">
        <v>111</v>
      </c>
      <c r="B38" s="10" t="s">
        <v>106</v>
      </c>
      <c r="C38" s="10">
        <f t="shared" si="7"/>
        <v>64</v>
      </c>
      <c r="D38" s="30">
        <v>64</v>
      </c>
      <c r="E38" s="16"/>
      <c r="F38" s="33">
        <f t="shared" si="8"/>
        <v>0.13026389668725435</v>
      </c>
      <c r="G38" s="34">
        <f t="shared" ca="1" si="9"/>
        <v>8.0924778524281695</v>
      </c>
      <c r="H38" s="45">
        <f t="shared" ca="1" si="10"/>
        <v>1</v>
      </c>
      <c r="I38" s="45">
        <f t="shared" ca="1" si="11"/>
        <v>15</v>
      </c>
      <c r="J38" s="33">
        <f t="shared" si="12"/>
        <v>0.13826212193951029</v>
      </c>
      <c r="K38" s="34">
        <f t="shared" ca="1" si="13"/>
        <v>6.8378812382500795</v>
      </c>
      <c r="L38" s="25">
        <f t="shared" ca="1" si="14"/>
        <v>0</v>
      </c>
      <c r="M38" s="42">
        <f t="shared" ca="1" si="0"/>
        <v>0</v>
      </c>
      <c r="O38" s="24">
        <f t="shared" si="1"/>
        <v>64</v>
      </c>
      <c r="P38" s="32">
        <f t="shared" si="2"/>
        <v>0.13026389668725435</v>
      </c>
      <c r="Q38" s="24">
        <f t="shared" si="3"/>
        <v>64</v>
      </c>
      <c r="R38" s="32">
        <f t="shared" si="4"/>
        <v>0.13826212193951037</v>
      </c>
      <c r="S38" s="24">
        <f t="shared" si="5"/>
        <v>64</v>
      </c>
      <c r="T38" s="32">
        <f t="shared" si="6"/>
        <v>0.13826212193951029</v>
      </c>
    </row>
    <row r="39" spans="1:20" ht="14.1" customHeight="1" x14ac:dyDescent="0.2">
      <c r="A39" s="10" t="s">
        <v>111</v>
      </c>
      <c r="B39" s="10" t="s">
        <v>107</v>
      </c>
      <c r="C39" s="10">
        <f t="shared" si="7"/>
        <v>86</v>
      </c>
      <c r="D39" s="30">
        <v>86</v>
      </c>
      <c r="E39" s="16"/>
      <c r="F39" s="33">
        <f t="shared" si="8"/>
        <v>0.17504211117349802</v>
      </c>
      <c r="G39" s="34">
        <f t="shared" ca="1" si="9"/>
        <v>8.2675199636016679</v>
      </c>
      <c r="H39" s="45">
        <f t="shared" ca="1" si="10"/>
        <v>0</v>
      </c>
      <c r="I39" s="45">
        <f t="shared" ca="1" si="11"/>
        <v>0</v>
      </c>
      <c r="J39" s="33">
        <f t="shared" si="12"/>
        <v>0.18578972635621696</v>
      </c>
      <c r="K39" s="34">
        <f t="shared" ca="1" si="13"/>
        <v>7.0236709646062963</v>
      </c>
      <c r="L39" s="25">
        <f t="shared" ca="1" si="14"/>
        <v>1</v>
      </c>
      <c r="M39" s="42">
        <f t="shared" ca="1" si="0"/>
        <v>15</v>
      </c>
      <c r="O39" s="24">
        <f t="shared" si="1"/>
        <v>86</v>
      </c>
      <c r="P39" s="32">
        <f t="shared" si="2"/>
        <v>0.17504211117349805</v>
      </c>
      <c r="Q39" s="24">
        <f t="shared" si="3"/>
        <v>86</v>
      </c>
      <c r="R39" s="32">
        <f t="shared" si="4"/>
        <v>0.18578972635621707</v>
      </c>
      <c r="S39" s="24">
        <f t="shared" si="5"/>
        <v>86</v>
      </c>
      <c r="T39" s="32">
        <f t="shared" si="6"/>
        <v>0.18578972635621696</v>
      </c>
    </row>
    <row r="40" spans="1:20" ht="14.1" customHeight="1" x14ac:dyDescent="0.2">
      <c r="A40" s="10" t="s">
        <v>111</v>
      </c>
      <c r="B40" s="10" t="s">
        <v>108</v>
      </c>
      <c r="C40" s="10">
        <f t="shared" si="7"/>
        <v>94</v>
      </c>
      <c r="D40" s="30">
        <v>94</v>
      </c>
      <c r="E40" s="16"/>
      <c r="F40" s="33">
        <f t="shared" si="8"/>
        <v>0.19132509825940483</v>
      </c>
      <c r="G40" s="34">
        <f t="shared" ca="1" si="9"/>
        <v>8.4588450618610729</v>
      </c>
      <c r="H40" s="45">
        <f t="shared" ca="1" si="10"/>
        <v>0</v>
      </c>
      <c r="I40" s="45">
        <f t="shared" ca="1" si="11"/>
        <v>0</v>
      </c>
      <c r="J40" s="33">
        <f t="shared" si="12"/>
        <v>0.20307249159865573</v>
      </c>
      <c r="K40" s="34">
        <f t="shared" ca="1" si="13"/>
        <v>7.226743456204952</v>
      </c>
      <c r="L40" s="25">
        <f t="shared" ca="1" si="14"/>
        <v>0</v>
      </c>
      <c r="M40" s="42">
        <f t="shared" ca="1" si="0"/>
        <v>0</v>
      </c>
      <c r="O40" s="24">
        <f t="shared" si="1"/>
        <v>94</v>
      </c>
      <c r="P40" s="32">
        <f t="shared" si="2"/>
        <v>0.19132509825940483</v>
      </c>
      <c r="Q40" s="24">
        <f t="shared" si="3"/>
        <v>94</v>
      </c>
      <c r="R40" s="32">
        <f t="shared" si="4"/>
        <v>0.20307249159865587</v>
      </c>
      <c r="S40" s="24">
        <f t="shared" si="5"/>
        <v>94</v>
      </c>
      <c r="T40" s="32">
        <f t="shared" si="6"/>
        <v>0.20307249159865573</v>
      </c>
    </row>
    <row r="41" spans="1:20" ht="14.1" customHeight="1" x14ac:dyDescent="0.2">
      <c r="A41" s="10" t="s">
        <v>111</v>
      </c>
      <c r="B41" s="10" t="s">
        <v>109</v>
      </c>
      <c r="C41" s="10">
        <f t="shared" si="7"/>
        <v>66</v>
      </c>
      <c r="D41" s="30">
        <v>66</v>
      </c>
      <c r="E41" s="16"/>
      <c r="F41" s="33">
        <f t="shared" si="8"/>
        <v>0.13433464345873106</v>
      </c>
      <c r="G41" s="34">
        <f t="shared" ca="1" si="9"/>
        <v>8.5931797053198036</v>
      </c>
      <c r="H41" s="45">
        <f t="shared" ca="1" si="10"/>
        <v>0</v>
      </c>
      <c r="I41" s="45">
        <f t="shared" ca="1" si="11"/>
        <v>0</v>
      </c>
      <c r="J41" s="33">
        <f t="shared" si="12"/>
        <v>0.14258281325011998</v>
      </c>
      <c r="K41" s="34">
        <f t="shared" ca="1" si="13"/>
        <v>7.3693262694550716</v>
      </c>
      <c r="L41" s="25">
        <f t="shared" ca="1" si="14"/>
        <v>0</v>
      </c>
      <c r="M41" s="42">
        <f t="shared" ref="M41:M72" ca="1" si="15">MIN(C41,L41*C$6)</f>
        <v>0</v>
      </c>
      <c r="O41" s="24">
        <f t="shared" ref="O41:O72" si="16">+($D41/2)*(SIGN(1-P$6*$D41)+1)</f>
        <v>66</v>
      </c>
      <c r="P41" s="32">
        <f t="shared" ref="P41:P72" si="17">MIN(1,P$6*$D41)</f>
        <v>0.13433464345873106</v>
      </c>
      <c r="Q41" s="24">
        <f t="shared" ref="Q41:Q72" si="18">+($D41/2)*(SIGN(1-R$6*$D41)+1)</f>
        <v>66</v>
      </c>
      <c r="R41" s="32">
        <f t="shared" ref="R41:R72" si="19">MIN(1,R$6*$D41)</f>
        <v>0.14258281325012007</v>
      </c>
      <c r="S41" s="24">
        <f t="shared" ref="S41:S72" si="20">+($D41/2)*(SIGN(1-T$6*$D41)+1)</f>
        <v>66</v>
      </c>
      <c r="T41" s="32">
        <f t="shared" ref="T41:T72" si="21">MIN(1,T$6*$D41)</f>
        <v>0.14258281325011998</v>
      </c>
    </row>
    <row r="42" spans="1:20" ht="14.1" customHeight="1" x14ac:dyDescent="0.2">
      <c r="A42" s="10" t="s">
        <v>111</v>
      </c>
      <c r="B42" s="10" t="s">
        <v>110</v>
      </c>
      <c r="C42" s="10">
        <f t="shared" si="7"/>
        <v>37</v>
      </c>
      <c r="D42" s="30">
        <v>37</v>
      </c>
      <c r="E42" s="16"/>
      <c r="F42" s="33">
        <f t="shared" si="8"/>
        <v>7.5308815272318919E-2</v>
      </c>
      <c r="G42" s="34">
        <f t="shared" ca="1" si="9"/>
        <v>8.6684885205921223</v>
      </c>
      <c r="H42" s="45">
        <f t="shared" ca="1" si="10"/>
        <v>0</v>
      </c>
      <c r="I42" s="45">
        <f t="shared" ca="1" si="11"/>
        <v>0</v>
      </c>
      <c r="J42" s="33">
        <f t="shared" si="12"/>
        <v>7.993278924627939E-2</v>
      </c>
      <c r="K42" s="34">
        <f t="shared" ca="1" si="13"/>
        <v>7.449259058701351</v>
      </c>
      <c r="L42" s="25">
        <f t="shared" ca="1" si="14"/>
        <v>0</v>
      </c>
      <c r="M42" s="42">
        <f t="shared" ca="1" si="15"/>
        <v>0</v>
      </c>
      <c r="O42" s="24">
        <f t="shared" si="16"/>
        <v>37</v>
      </c>
      <c r="P42" s="32">
        <f t="shared" si="17"/>
        <v>7.5308815272318919E-2</v>
      </c>
      <c r="Q42" s="24">
        <f t="shared" si="18"/>
        <v>37</v>
      </c>
      <c r="R42" s="32">
        <f t="shared" si="19"/>
        <v>7.9932789246279431E-2</v>
      </c>
      <c r="S42" s="24">
        <f t="shared" si="20"/>
        <v>37</v>
      </c>
      <c r="T42" s="32">
        <f t="shared" si="21"/>
        <v>7.993278924627939E-2</v>
      </c>
    </row>
    <row r="43" spans="1:20" ht="14.1" customHeight="1" x14ac:dyDescent="0.2">
      <c r="A43" s="10" t="s">
        <v>111</v>
      </c>
      <c r="B43" s="10" t="s">
        <v>62</v>
      </c>
      <c r="C43" s="10">
        <f t="shared" si="7"/>
        <v>70</v>
      </c>
      <c r="D43" s="30">
        <v>70</v>
      </c>
      <c r="E43" s="16"/>
      <c r="F43" s="33">
        <f t="shared" si="8"/>
        <v>0.14247613700168443</v>
      </c>
      <c r="G43" s="34">
        <f t="shared" ca="1" si="9"/>
        <v>8.8109646575938072</v>
      </c>
      <c r="H43" s="45">
        <f t="shared" ca="1" si="10"/>
        <v>0</v>
      </c>
      <c r="I43" s="45">
        <f t="shared" ca="1" si="11"/>
        <v>0</v>
      </c>
      <c r="J43" s="33">
        <f t="shared" si="12"/>
        <v>0.15122419587133937</v>
      </c>
      <c r="K43" s="34">
        <f t="shared" ca="1" si="13"/>
        <v>7.6004832545726906</v>
      </c>
      <c r="L43" s="25">
        <f t="shared" ca="1" si="14"/>
        <v>0</v>
      </c>
      <c r="M43" s="42">
        <f t="shared" ca="1" si="15"/>
        <v>0</v>
      </c>
      <c r="O43" s="24">
        <f t="shared" si="16"/>
        <v>70</v>
      </c>
      <c r="P43" s="32">
        <f t="shared" si="17"/>
        <v>0.14247613700168446</v>
      </c>
      <c r="Q43" s="24">
        <f t="shared" si="18"/>
        <v>70</v>
      </c>
      <c r="R43" s="32">
        <f t="shared" si="19"/>
        <v>0.15122419587133948</v>
      </c>
      <c r="S43" s="24">
        <f t="shared" si="20"/>
        <v>70</v>
      </c>
      <c r="T43" s="32">
        <f t="shared" si="21"/>
        <v>0.15122419587133937</v>
      </c>
    </row>
    <row r="44" spans="1:20" ht="14.1" customHeight="1" x14ac:dyDescent="0.2">
      <c r="A44" s="10" t="s">
        <v>111</v>
      </c>
      <c r="B44" s="10" t="s">
        <v>63</v>
      </c>
      <c r="C44" s="10">
        <f t="shared" si="7"/>
        <v>83</v>
      </c>
      <c r="D44" s="30">
        <v>83</v>
      </c>
      <c r="E44" s="16"/>
      <c r="F44" s="33">
        <f t="shared" si="8"/>
        <v>0.16893599101628298</v>
      </c>
      <c r="G44" s="34">
        <f t="shared" ca="1" si="9"/>
        <v>8.9799006486100907</v>
      </c>
      <c r="H44" s="45">
        <f t="shared" ca="1" si="10"/>
        <v>0</v>
      </c>
      <c r="I44" s="45">
        <f t="shared" ca="1" si="11"/>
        <v>0</v>
      </c>
      <c r="J44" s="33">
        <f t="shared" si="12"/>
        <v>0.17930868939030239</v>
      </c>
      <c r="K44" s="34">
        <f t="shared" ca="1" si="13"/>
        <v>7.7797919439629926</v>
      </c>
      <c r="L44" s="25">
        <f t="shared" ca="1" si="14"/>
        <v>0</v>
      </c>
      <c r="M44" s="42">
        <f t="shared" ca="1" si="15"/>
        <v>0</v>
      </c>
      <c r="O44" s="24">
        <f t="shared" si="16"/>
        <v>83</v>
      </c>
      <c r="P44" s="32">
        <f t="shared" si="17"/>
        <v>0.16893599101628298</v>
      </c>
      <c r="Q44" s="24">
        <f t="shared" si="18"/>
        <v>83</v>
      </c>
      <c r="R44" s="32">
        <f t="shared" si="19"/>
        <v>0.17930868939030251</v>
      </c>
      <c r="S44" s="24">
        <f t="shared" si="20"/>
        <v>83</v>
      </c>
      <c r="T44" s="32">
        <f t="shared" si="21"/>
        <v>0.17930868939030239</v>
      </c>
    </row>
    <row r="45" spans="1:20" ht="14.1" customHeight="1" x14ac:dyDescent="0.2">
      <c r="A45" s="10" t="s">
        <v>111</v>
      </c>
      <c r="B45" s="10" t="s">
        <v>20</v>
      </c>
      <c r="C45" s="10">
        <f t="shared" si="7"/>
        <v>82</v>
      </c>
      <c r="D45" s="30">
        <v>82</v>
      </c>
      <c r="E45" s="16"/>
      <c r="F45" s="33">
        <f t="shared" si="8"/>
        <v>0.16690061763054465</v>
      </c>
      <c r="G45" s="34">
        <f t="shared" ca="1" si="9"/>
        <v>9.1468012662406348</v>
      </c>
      <c r="H45" s="45">
        <f t="shared" ca="1" si="10"/>
        <v>1</v>
      </c>
      <c r="I45" s="45">
        <f t="shared" ca="1" si="11"/>
        <v>15</v>
      </c>
      <c r="J45" s="33">
        <f t="shared" si="12"/>
        <v>0.17714834373499755</v>
      </c>
      <c r="K45" s="34">
        <f t="shared" ca="1" si="13"/>
        <v>7.9569402876979902</v>
      </c>
      <c r="L45" s="25">
        <f t="shared" ca="1" si="14"/>
        <v>0</v>
      </c>
      <c r="M45" s="42">
        <f t="shared" ca="1" si="15"/>
        <v>0</v>
      </c>
      <c r="O45" s="24">
        <f t="shared" si="16"/>
        <v>82</v>
      </c>
      <c r="P45" s="32">
        <f t="shared" si="17"/>
        <v>0.16690061763054465</v>
      </c>
      <c r="Q45" s="24">
        <f t="shared" si="18"/>
        <v>82</v>
      </c>
      <c r="R45" s="32">
        <f t="shared" si="19"/>
        <v>0.17714834373499766</v>
      </c>
      <c r="S45" s="24">
        <f t="shared" si="20"/>
        <v>82</v>
      </c>
      <c r="T45" s="32">
        <f t="shared" si="21"/>
        <v>0.17714834373499755</v>
      </c>
    </row>
    <row r="46" spans="1:20" ht="14.1" customHeight="1" x14ac:dyDescent="0.2">
      <c r="A46" s="10" t="s">
        <v>111</v>
      </c>
      <c r="B46" s="10" t="s">
        <v>21</v>
      </c>
      <c r="C46" s="10">
        <f t="shared" si="7"/>
        <v>51</v>
      </c>
      <c r="D46" s="30">
        <v>51</v>
      </c>
      <c r="E46" s="16"/>
      <c r="F46" s="33">
        <f t="shared" si="8"/>
        <v>0.10380404267265581</v>
      </c>
      <c r="G46" s="34">
        <f t="shared" ca="1" si="9"/>
        <v>9.2506053089132898</v>
      </c>
      <c r="H46" s="45">
        <f t="shared" ca="1" si="10"/>
        <v>0</v>
      </c>
      <c r="I46" s="45">
        <f t="shared" ca="1" si="11"/>
        <v>0</v>
      </c>
      <c r="J46" s="33">
        <f t="shared" si="12"/>
        <v>0.11017762842054726</v>
      </c>
      <c r="K46" s="34">
        <f t="shared" ca="1" si="13"/>
        <v>8.0671179161185371</v>
      </c>
      <c r="L46" s="25">
        <f t="shared" ca="1" si="14"/>
        <v>1</v>
      </c>
      <c r="M46" s="42">
        <f t="shared" ca="1" si="15"/>
        <v>15</v>
      </c>
      <c r="O46" s="24">
        <f t="shared" si="16"/>
        <v>51</v>
      </c>
      <c r="P46" s="32">
        <f t="shared" si="17"/>
        <v>0.10380404267265582</v>
      </c>
      <c r="Q46" s="24">
        <f t="shared" si="18"/>
        <v>51</v>
      </c>
      <c r="R46" s="32">
        <f t="shared" si="19"/>
        <v>0.11017762842054733</v>
      </c>
      <c r="S46" s="24">
        <f t="shared" si="20"/>
        <v>51</v>
      </c>
      <c r="T46" s="32">
        <f t="shared" si="21"/>
        <v>0.11017762842054726</v>
      </c>
    </row>
    <row r="47" spans="1:20" ht="14.1" customHeight="1" x14ac:dyDescent="0.2">
      <c r="A47" s="10" t="s">
        <v>111</v>
      </c>
      <c r="B47" s="10" t="s">
        <v>22</v>
      </c>
      <c r="C47" s="10">
        <f t="shared" si="7"/>
        <v>113</v>
      </c>
      <c r="D47" s="30">
        <v>113</v>
      </c>
      <c r="E47" s="16"/>
      <c r="F47" s="33">
        <f t="shared" si="8"/>
        <v>0.22999719258843346</v>
      </c>
      <c r="G47" s="34">
        <f t="shared" ca="1" si="9"/>
        <v>9.480602501501723</v>
      </c>
      <c r="H47" s="45">
        <f t="shared" ca="1" si="10"/>
        <v>0</v>
      </c>
      <c r="I47" s="45">
        <f t="shared" ca="1" si="11"/>
        <v>0</v>
      </c>
      <c r="J47" s="33">
        <f t="shared" si="12"/>
        <v>0.24411905904944786</v>
      </c>
      <c r="K47" s="34">
        <f t="shared" ca="1" si="13"/>
        <v>8.3112369751679847</v>
      </c>
      <c r="L47" s="25">
        <f t="shared" ca="1" si="14"/>
        <v>0</v>
      </c>
      <c r="M47" s="42">
        <f t="shared" ca="1" si="15"/>
        <v>0</v>
      </c>
      <c r="O47" s="24">
        <f t="shared" si="16"/>
        <v>113</v>
      </c>
      <c r="P47" s="32">
        <f t="shared" si="17"/>
        <v>0.22999719258843346</v>
      </c>
      <c r="Q47" s="24">
        <f t="shared" si="18"/>
        <v>113</v>
      </c>
      <c r="R47" s="32">
        <f t="shared" si="19"/>
        <v>0.244119059049448</v>
      </c>
      <c r="S47" s="24">
        <f t="shared" si="20"/>
        <v>113</v>
      </c>
      <c r="T47" s="32">
        <f t="shared" si="21"/>
        <v>0.24411905904944786</v>
      </c>
    </row>
    <row r="48" spans="1:20" ht="14.1" customHeight="1" x14ac:dyDescent="0.2">
      <c r="A48" s="10" t="s">
        <v>111</v>
      </c>
      <c r="B48" s="10" t="s">
        <v>23</v>
      </c>
      <c r="C48" s="10">
        <f t="shared" si="7"/>
        <v>102</v>
      </c>
      <c r="D48" s="30">
        <v>102</v>
      </c>
      <c r="E48" s="16"/>
      <c r="F48" s="33">
        <f t="shared" si="8"/>
        <v>0.20760808534531161</v>
      </c>
      <c r="G48" s="34">
        <f t="shared" ca="1" si="9"/>
        <v>9.6882105868470347</v>
      </c>
      <c r="H48" s="45">
        <f t="shared" ca="1" si="10"/>
        <v>0</v>
      </c>
      <c r="I48" s="45">
        <f t="shared" ca="1" si="11"/>
        <v>0</v>
      </c>
      <c r="J48" s="33">
        <f t="shared" si="12"/>
        <v>0.22035525684109453</v>
      </c>
      <c r="K48" s="34">
        <f t="shared" ca="1" si="13"/>
        <v>8.5315922320090785</v>
      </c>
      <c r="L48" s="25">
        <f t="shared" ca="1" si="14"/>
        <v>0</v>
      </c>
      <c r="M48" s="42">
        <f t="shared" ca="1" si="15"/>
        <v>0</v>
      </c>
      <c r="O48" s="24">
        <f t="shared" si="16"/>
        <v>102</v>
      </c>
      <c r="P48" s="32">
        <f t="shared" si="17"/>
        <v>0.20760808534531164</v>
      </c>
      <c r="Q48" s="24">
        <f t="shared" si="18"/>
        <v>102</v>
      </c>
      <c r="R48" s="32">
        <f t="shared" si="19"/>
        <v>0.22035525684109467</v>
      </c>
      <c r="S48" s="24">
        <f t="shared" si="20"/>
        <v>102</v>
      </c>
      <c r="T48" s="32">
        <f t="shared" si="21"/>
        <v>0.22035525684109453</v>
      </c>
    </row>
    <row r="49" spans="1:20" ht="14.1" customHeight="1" x14ac:dyDescent="0.2">
      <c r="A49" s="10" t="s">
        <v>111</v>
      </c>
      <c r="B49" s="10" t="s">
        <v>24</v>
      </c>
      <c r="C49" s="10">
        <f t="shared" si="7"/>
        <v>59</v>
      </c>
      <c r="D49" s="30">
        <v>59</v>
      </c>
      <c r="E49" s="16"/>
      <c r="F49" s="33">
        <f t="shared" si="8"/>
        <v>0.1200870297585626</v>
      </c>
      <c r="G49" s="34">
        <f t="shared" ca="1" si="9"/>
        <v>9.8082976166055982</v>
      </c>
      <c r="H49" s="45">
        <f t="shared" ca="1" si="10"/>
        <v>0</v>
      </c>
      <c r="I49" s="45">
        <f t="shared" ca="1" si="11"/>
        <v>0</v>
      </c>
      <c r="J49" s="33">
        <f t="shared" si="12"/>
        <v>0.12746039366298606</v>
      </c>
      <c r="K49" s="34">
        <f t="shared" ca="1" si="13"/>
        <v>8.6590526256720644</v>
      </c>
      <c r="L49" s="25">
        <f t="shared" ca="1" si="14"/>
        <v>0</v>
      </c>
      <c r="M49" s="42">
        <f t="shared" ca="1" si="15"/>
        <v>0</v>
      </c>
      <c r="O49" s="24">
        <f t="shared" si="16"/>
        <v>59</v>
      </c>
      <c r="P49" s="32">
        <f t="shared" si="17"/>
        <v>0.12008702975856261</v>
      </c>
      <c r="Q49" s="24">
        <f t="shared" si="18"/>
        <v>59</v>
      </c>
      <c r="R49" s="32">
        <f t="shared" si="19"/>
        <v>0.12746039366298612</v>
      </c>
      <c r="S49" s="24">
        <f t="shared" si="20"/>
        <v>59</v>
      </c>
      <c r="T49" s="32">
        <f t="shared" si="21"/>
        <v>0.12746039366298606</v>
      </c>
    </row>
    <row r="50" spans="1:20" ht="14.1" customHeight="1" x14ac:dyDescent="0.2">
      <c r="A50" s="10" t="s">
        <v>111</v>
      </c>
      <c r="B50" s="10" t="s">
        <v>42</v>
      </c>
      <c r="C50" s="10">
        <f t="shared" si="7"/>
        <v>61</v>
      </c>
      <c r="D50" s="30">
        <v>61</v>
      </c>
      <c r="E50" s="16"/>
      <c r="F50" s="33">
        <f t="shared" si="8"/>
        <v>0.1241577765300393</v>
      </c>
      <c r="G50" s="34">
        <f t="shared" ca="1" si="9"/>
        <v>9.932455393135637</v>
      </c>
      <c r="H50" s="45">
        <f t="shared" ca="1" si="10"/>
        <v>0</v>
      </c>
      <c r="I50" s="45">
        <f t="shared" ca="1" si="11"/>
        <v>0</v>
      </c>
      <c r="J50" s="33">
        <f t="shared" si="12"/>
        <v>0.13178108497359575</v>
      </c>
      <c r="K50" s="34">
        <f t="shared" ca="1" si="13"/>
        <v>8.7908337106456607</v>
      </c>
      <c r="L50" s="25">
        <f t="shared" ca="1" si="14"/>
        <v>0</v>
      </c>
      <c r="M50" s="42">
        <f t="shared" ca="1" si="15"/>
        <v>0</v>
      </c>
      <c r="O50" s="24">
        <f t="shared" si="16"/>
        <v>61</v>
      </c>
      <c r="P50" s="32">
        <f t="shared" si="17"/>
        <v>0.1241577765300393</v>
      </c>
      <c r="Q50" s="24">
        <f t="shared" si="18"/>
        <v>61</v>
      </c>
      <c r="R50" s="32">
        <f t="shared" si="19"/>
        <v>0.13178108497359584</v>
      </c>
      <c r="S50" s="24">
        <f t="shared" si="20"/>
        <v>61</v>
      </c>
      <c r="T50" s="32">
        <f t="shared" si="21"/>
        <v>0.13178108497359575</v>
      </c>
    </row>
    <row r="51" spans="1:20" ht="14.1" customHeight="1" x14ac:dyDescent="0.2">
      <c r="A51" s="10" t="s">
        <v>111</v>
      </c>
      <c r="B51" s="10" t="s">
        <v>43</v>
      </c>
      <c r="C51" s="10">
        <f t="shared" si="7"/>
        <v>106</v>
      </c>
      <c r="D51" s="30">
        <v>106</v>
      </c>
      <c r="E51" s="16"/>
      <c r="F51" s="33">
        <f t="shared" si="8"/>
        <v>0.21574957888826501</v>
      </c>
      <c r="G51" s="34">
        <f t="shared" ca="1" si="9"/>
        <v>10.148204972023901</v>
      </c>
      <c r="H51" s="45">
        <f t="shared" ca="1" si="10"/>
        <v>1</v>
      </c>
      <c r="I51" s="45">
        <f t="shared" ca="1" si="11"/>
        <v>15</v>
      </c>
      <c r="J51" s="33">
        <f t="shared" si="12"/>
        <v>0.22899663946231391</v>
      </c>
      <c r="K51" s="34">
        <f t="shared" ca="1" si="13"/>
        <v>9.0198303501079753</v>
      </c>
      <c r="L51" s="25">
        <f t="shared" ca="1" si="14"/>
        <v>1</v>
      </c>
      <c r="M51" s="42">
        <f t="shared" ca="1" si="15"/>
        <v>15</v>
      </c>
      <c r="O51" s="24">
        <f t="shared" si="16"/>
        <v>106</v>
      </c>
      <c r="P51" s="32">
        <f t="shared" si="17"/>
        <v>0.21574957888826501</v>
      </c>
      <c r="Q51" s="24">
        <f t="shared" si="18"/>
        <v>106</v>
      </c>
      <c r="R51" s="32">
        <f t="shared" si="19"/>
        <v>0.22899663946231405</v>
      </c>
      <c r="S51" s="24">
        <f t="shared" si="20"/>
        <v>106</v>
      </c>
      <c r="T51" s="32">
        <f t="shared" si="21"/>
        <v>0.22899663946231391</v>
      </c>
    </row>
    <row r="52" spans="1:20" ht="14.1" customHeight="1" x14ac:dyDescent="0.2">
      <c r="A52" s="10" t="s">
        <v>111</v>
      </c>
      <c r="B52" s="10" t="s">
        <v>44</v>
      </c>
      <c r="C52" s="10">
        <f t="shared" si="7"/>
        <v>64</v>
      </c>
      <c r="D52" s="30">
        <v>64</v>
      </c>
      <c r="E52" s="16"/>
      <c r="F52" s="33">
        <f t="shared" si="8"/>
        <v>0.13026389668725435</v>
      </c>
      <c r="G52" s="34">
        <f t="shared" ca="1" si="9"/>
        <v>10.278468868711155</v>
      </c>
      <c r="H52" s="45">
        <f t="shared" ca="1" si="10"/>
        <v>0</v>
      </c>
      <c r="I52" s="45">
        <f t="shared" ca="1" si="11"/>
        <v>0</v>
      </c>
      <c r="J52" s="33">
        <f t="shared" si="12"/>
        <v>0.13826212193951029</v>
      </c>
      <c r="K52" s="34">
        <f t="shared" ca="1" si="13"/>
        <v>9.1580924720474854</v>
      </c>
      <c r="L52" s="25">
        <f t="shared" ca="1" si="14"/>
        <v>0</v>
      </c>
      <c r="M52" s="42">
        <f t="shared" ca="1" si="15"/>
        <v>0</v>
      </c>
      <c r="O52" s="24">
        <f t="shared" si="16"/>
        <v>64</v>
      </c>
      <c r="P52" s="32">
        <f t="shared" si="17"/>
        <v>0.13026389668725435</v>
      </c>
      <c r="Q52" s="24">
        <f t="shared" si="18"/>
        <v>64</v>
      </c>
      <c r="R52" s="32">
        <f t="shared" si="19"/>
        <v>0.13826212193951037</v>
      </c>
      <c r="S52" s="24">
        <f t="shared" si="20"/>
        <v>64</v>
      </c>
      <c r="T52" s="32">
        <f t="shared" si="21"/>
        <v>0.13826212193951029</v>
      </c>
    </row>
    <row r="53" spans="1:20" ht="14.1" customHeight="1" x14ac:dyDescent="0.2">
      <c r="A53" s="10" t="s">
        <v>111</v>
      </c>
      <c r="B53" s="10" t="s">
        <v>31</v>
      </c>
      <c r="C53" s="10">
        <f t="shared" si="7"/>
        <v>94</v>
      </c>
      <c r="D53" s="30">
        <v>94</v>
      </c>
      <c r="E53" s="16"/>
      <c r="F53" s="33">
        <f t="shared" si="8"/>
        <v>0.19132509825940483</v>
      </c>
      <c r="G53" s="34">
        <f t="shared" ca="1" si="9"/>
        <v>10.46979396697056</v>
      </c>
      <c r="H53" s="45">
        <f t="shared" ca="1" si="10"/>
        <v>0</v>
      </c>
      <c r="I53" s="45">
        <f t="shared" ca="1" si="11"/>
        <v>0</v>
      </c>
      <c r="J53" s="33">
        <f t="shared" si="12"/>
        <v>0.20307249159865573</v>
      </c>
      <c r="K53" s="34">
        <f t="shared" ca="1" si="13"/>
        <v>9.3611649636461411</v>
      </c>
      <c r="L53" s="25">
        <f t="shared" ca="1" si="14"/>
        <v>0</v>
      </c>
      <c r="M53" s="42">
        <f t="shared" ca="1" si="15"/>
        <v>0</v>
      </c>
      <c r="O53" s="24">
        <f t="shared" si="16"/>
        <v>94</v>
      </c>
      <c r="P53" s="32">
        <f t="shared" si="17"/>
        <v>0.19132509825940483</v>
      </c>
      <c r="Q53" s="24">
        <f t="shared" si="18"/>
        <v>94</v>
      </c>
      <c r="R53" s="32">
        <f t="shared" si="19"/>
        <v>0.20307249159865587</v>
      </c>
      <c r="S53" s="24">
        <f t="shared" si="20"/>
        <v>94</v>
      </c>
      <c r="T53" s="32">
        <f t="shared" si="21"/>
        <v>0.20307249159865573</v>
      </c>
    </row>
    <row r="54" spans="1:20" ht="14.1" customHeight="1" x14ac:dyDescent="0.2">
      <c r="A54" s="10" t="s">
        <v>111</v>
      </c>
      <c r="B54" s="10" t="s">
        <v>32</v>
      </c>
      <c r="C54" s="10">
        <f t="shared" si="7"/>
        <v>75</v>
      </c>
      <c r="D54" s="30">
        <v>75</v>
      </c>
      <c r="E54" s="16"/>
      <c r="F54" s="33">
        <f t="shared" si="8"/>
        <v>0.1526530039303762</v>
      </c>
      <c r="G54" s="34">
        <f t="shared" ca="1" si="9"/>
        <v>10.622446970900937</v>
      </c>
      <c r="H54" s="45">
        <f t="shared" ca="1" si="10"/>
        <v>0</v>
      </c>
      <c r="I54" s="45">
        <f t="shared" ca="1" si="11"/>
        <v>0</v>
      </c>
      <c r="J54" s="33">
        <f t="shared" si="12"/>
        <v>0.16202592414786363</v>
      </c>
      <c r="K54" s="34">
        <f t="shared" ca="1" si="13"/>
        <v>9.523190887794005</v>
      </c>
      <c r="L54" s="25">
        <f t="shared" ca="1" si="14"/>
        <v>0</v>
      </c>
      <c r="M54" s="42">
        <f t="shared" ca="1" si="15"/>
        <v>0</v>
      </c>
      <c r="O54" s="24">
        <f t="shared" si="16"/>
        <v>75</v>
      </c>
      <c r="P54" s="32">
        <f t="shared" si="17"/>
        <v>0.1526530039303762</v>
      </c>
      <c r="Q54" s="24">
        <f t="shared" si="18"/>
        <v>75</v>
      </c>
      <c r="R54" s="32">
        <f t="shared" si="19"/>
        <v>0.16202592414786371</v>
      </c>
      <c r="S54" s="24">
        <f t="shared" si="20"/>
        <v>75</v>
      </c>
      <c r="T54" s="32">
        <f t="shared" si="21"/>
        <v>0.16202592414786363</v>
      </c>
    </row>
    <row r="55" spans="1:20" ht="14.1" customHeight="1" x14ac:dyDescent="0.2">
      <c r="A55" s="10" t="s">
        <v>111</v>
      </c>
      <c r="B55" s="10" t="s">
        <v>33</v>
      </c>
      <c r="C55" s="10">
        <f t="shared" si="7"/>
        <v>275</v>
      </c>
      <c r="D55" s="30">
        <v>275</v>
      </c>
      <c r="E55" s="16"/>
      <c r="F55" s="33">
        <f t="shared" si="8"/>
        <v>0.55972768107804605</v>
      </c>
      <c r="G55" s="34">
        <f t="shared" ca="1" si="9"/>
        <v>11.182174651978983</v>
      </c>
      <c r="H55" s="45">
        <f t="shared" ca="1" si="10"/>
        <v>1</v>
      </c>
      <c r="I55" s="45">
        <f t="shared" ca="1" si="11"/>
        <v>15</v>
      </c>
      <c r="J55" s="33">
        <f t="shared" si="12"/>
        <v>0.59409505520883332</v>
      </c>
      <c r="K55" s="34">
        <f t="shared" ca="1" si="13"/>
        <v>10.117285943002837</v>
      </c>
      <c r="L55" s="25">
        <f t="shared" ca="1" si="14"/>
        <v>1</v>
      </c>
      <c r="M55" s="42">
        <f t="shared" ca="1" si="15"/>
        <v>15</v>
      </c>
      <c r="O55" s="24">
        <f t="shared" si="16"/>
        <v>275</v>
      </c>
      <c r="P55" s="32">
        <f t="shared" si="17"/>
        <v>0.55972768107804605</v>
      </c>
      <c r="Q55" s="24">
        <f t="shared" si="18"/>
        <v>275</v>
      </c>
      <c r="R55" s="32">
        <f t="shared" si="19"/>
        <v>0.59409505520883366</v>
      </c>
      <c r="S55" s="24">
        <f t="shared" si="20"/>
        <v>275</v>
      </c>
      <c r="T55" s="32">
        <f t="shared" si="21"/>
        <v>0.59409505520883332</v>
      </c>
    </row>
    <row r="56" spans="1:20" ht="14.1" customHeight="1" x14ac:dyDescent="0.2">
      <c r="A56" s="10" t="s">
        <v>111</v>
      </c>
      <c r="B56" s="10" t="s">
        <v>34</v>
      </c>
      <c r="C56" s="10">
        <f t="shared" si="7"/>
        <v>93</v>
      </c>
      <c r="D56" s="30">
        <v>93</v>
      </c>
      <c r="E56" s="16"/>
      <c r="F56" s="33">
        <f t="shared" si="8"/>
        <v>0.18928972487366649</v>
      </c>
      <c r="G56" s="34">
        <f t="shared" ca="1" si="9"/>
        <v>11.37146437685265</v>
      </c>
      <c r="H56" s="45">
        <f t="shared" ca="1" si="10"/>
        <v>0</v>
      </c>
      <c r="I56" s="45">
        <f t="shared" ca="1" si="11"/>
        <v>0</v>
      </c>
      <c r="J56" s="33">
        <f t="shared" si="12"/>
        <v>0.20091214594335088</v>
      </c>
      <c r="K56" s="34">
        <f t="shared" ca="1" si="13"/>
        <v>10.318198088946188</v>
      </c>
      <c r="L56" s="25">
        <f t="shared" ca="1" si="14"/>
        <v>0</v>
      </c>
      <c r="M56" s="42">
        <f t="shared" ca="1" si="15"/>
        <v>0</v>
      </c>
      <c r="O56" s="24">
        <f t="shared" si="16"/>
        <v>93</v>
      </c>
      <c r="P56" s="32">
        <f t="shared" si="17"/>
        <v>0.18928972487366649</v>
      </c>
      <c r="Q56" s="24">
        <f t="shared" si="18"/>
        <v>93</v>
      </c>
      <c r="R56" s="32">
        <f t="shared" si="19"/>
        <v>0.20091214594335102</v>
      </c>
      <c r="S56" s="24">
        <f t="shared" si="20"/>
        <v>93</v>
      </c>
      <c r="T56" s="32">
        <f t="shared" si="21"/>
        <v>0.20091214594335088</v>
      </c>
    </row>
    <row r="57" spans="1:20" ht="14.1" customHeight="1" x14ac:dyDescent="0.2">
      <c r="A57" s="10" t="s">
        <v>111</v>
      </c>
      <c r="B57" s="10" t="s">
        <v>51</v>
      </c>
      <c r="C57" s="10">
        <f t="shared" si="7"/>
        <v>186</v>
      </c>
      <c r="D57" s="30">
        <v>186</v>
      </c>
      <c r="E57" s="16"/>
      <c r="F57" s="33">
        <f t="shared" si="8"/>
        <v>0.37857944974733299</v>
      </c>
      <c r="G57" s="34">
        <f t="shared" ca="1" si="9"/>
        <v>11.750043826599983</v>
      </c>
      <c r="H57" s="45">
        <f t="shared" ca="1" si="10"/>
        <v>0</v>
      </c>
      <c r="I57" s="45">
        <f t="shared" ca="1" si="11"/>
        <v>0</v>
      </c>
      <c r="J57" s="33">
        <f t="shared" si="12"/>
        <v>0.40182429188670177</v>
      </c>
      <c r="K57" s="34">
        <f t="shared" ca="1" si="13"/>
        <v>10.720022380832889</v>
      </c>
      <c r="L57" s="25">
        <f t="shared" ca="1" si="14"/>
        <v>0</v>
      </c>
      <c r="M57" s="42">
        <f t="shared" ca="1" si="15"/>
        <v>0</v>
      </c>
      <c r="O57" s="24">
        <f t="shared" si="16"/>
        <v>186</v>
      </c>
      <c r="P57" s="32">
        <f t="shared" si="17"/>
        <v>0.37857944974733299</v>
      </c>
      <c r="Q57" s="24">
        <f t="shared" si="18"/>
        <v>186</v>
      </c>
      <c r="R57" s="32">
        <f t="shared" si="19"/>
        <v>0.40182429188670205</v>
      </c>
      <c r="S57" s="24">
        <f t="shared" si="20"/>
        <v>186</v>
      </c>
      <c r="T57" s="32">
        <f t="shared" si="21"/>
        <v>0.40182429188670177</v>
      </c>
    </row>
    <row r="58" spans="1:20" ht="14.1" customHeight="1" x14ac:dyDescent="0.2">
      <c r="A58" s="10" t="s">
        <v>111</v>
      </c>
      <c r="B58" s="10" t="s">
        <v>52</v>
      </c>
      <c r="C58" s="10">
        <f t="shared" si="7"/>
        <v>19</v>
      </c>
      <c r="D58" s="30">
        <v>19</v>
      </c>
      <c r="E58" s="16"/>
      <c r="F58" s="33">
        <f t="shared" si="8"/>
        <v>3.8672094329028635E-2</v>
      </c>
      <c r="G58" s="34">
        <f t="shared" ca="1" si="9"/>
        <v>11.788715920929011</v>
      </c>
      <c r="H58" s="45">
        <f t="shared" ca="1" si="10"/>
        <v>0</v>
      </c>
      <c r="I58" s="45">
        <f t="shared" ca="1" si="11"/>
        <v>0</v>
      </c>
      <c r="J58" s="33">
        <f t="shared" si="12"/>
        <v>4.1046567450792118E-2</v>
      </c>
      <c r="K58" s="34">
        <f t="shared" ca="1" si="13"/>
        <v>10.761068948283681</v>
      </c>
      <c r="L58" s="25">
        <f t="shared" ca="1" si="14"/>
        <v>0</v>
      </c>
      <c r="M58" s="42">
        <f t="shared" ca="1" si="15"/>
        <v>0</v>
      </c>
      <c r="O58" s="24">
        <f t="shared" si="16"/>
        <v>19</v>
      </c>
      <c r="P58" s="32">
        <f t="shared" si="17"/>
        <v>3.8672094329028635E-2</v>
      </c>
      <c r="Q58" s="24">
        <f t="shared" si="18"/>
        <v>19</v>
      </c>
      <c r="R58" s="32">
        <f t="shared" si="19"/>
        <v>4.1046567450792146E-2</v>
      </c>
      <c r="S58" s="24">
        <f t="shared" si="20"/>
        <v>19</v>
      </c>
      <c r="T58" s="32">
        <f t="shared" si="21"/>
        <v>4.1046567450792118E-2</v>
      </c>
    </row>
    <row r="59" spans="1:20" ht="14.1" customHeight="1" x14ac:dyDescent="0.2">
      <c r="A59" s="10" t="s">
        <v>111</v>
      </c>
      <c r="B59" s="10" t="s">
        <v>53</v>
      </c>
      <c r="C59" s="10">
        <f t="shared" si="7"/>
        <v>132</v>
      </c>
      <c r="D59" s="30">
        <v>132</v>
      </c>
      <c r="E59" s="16"/>
      <c r="F59" s="33">
        <f t="shared" si="8"/>
        <v>0.26866928691746211</v>
      </c>
      <c r="G59" s="34">
        <f t="shared" ca="1" si="9"/>
        <v>12.057385207846472</v>
      </c>
      <c r="H59" s="45">
        <f t="shared" ca="1" si="10"/>
        <v>1</v>
      </c>
      <c r="I59" s="45">
        <f t="shared" ca="1" si="11"/>
        <v>15</v>
      </c>
      <c r="J59" s="33">
        <f t="shared" si="12"/>
        <v>0.28516562650023997</v>
      </c>
      <c r="K59" s="34">
        <f t="shared" ca="1" si="13"/>
        <v>11.04623457478392</v>
      </c>
      <c r="L59" s="25">
        <f t="shared" ca="1" si="14"/>
        <v>1</v>
      </c>
      <c r="M59" s="42">
        <f t="shared" ca="1" si="15"/>
        <v>15</v>
      </c>
      <c r="O59" s="24">
        <f t="shared" si="16"/>
        <v>132</v>
      </c>
      <c r="P59" s="32">
        <f t="shared" si="17"/>
        <v>0.26866928691746211</v>
      </c>
      <c r="Q59" s="24">
        <f t="shared" si="18"/>
        <v>132</v>
      </c>
      <c r="R59" s="32">
        <f t="shared" si="19"/>
        <v>0.28516562650024013</v>
      </c>
      <c r="S59" s="24">
        <f t="shared" si="20"/>
        <v>132</v>
      </c>
      <c r="T59" s="32">
        <f t="shared" si="21"/>
        <v>0.28516562650023997</v>
      </c>
    </row>
    <row r="60" spans="1:20" ht="14.1" customHeight="1" x14ac:dyDescent="0.2">
      <c r="A60" s="10" t="s">
        <v>111</v>
      </c>
      <c r="B60" s="10" t="s">
        <v>54</v>
      </c>
      <c r="C60" s="10">
        <f t="shared" si="7"/>
        <v>52</v>
      </c>
      <c r="D60" s="30">
        <v>52</v>
      </c>
      <c r="E60" s="16"/>
      <c r="F60" s="33">
        <f t="shared" si="8"/>
        <v>0.10583941605839416</v>
      </c>
      <c r="G60" s="34">
        <f t="shared" ca="1" si="9"/>
        <v>12.163224623904867</v>
      </c>
      <c r="H60" s="45">
        <f t="shared" ca="1" si="10"/>
        <v>0</v>
      </c>
      <c r="I60" s="45">
        <f t="shared" ca="1" si="11"/>
        <v>0</v>
      </c>
      <c r="J60" s="33">
        <f t="shared" si="12"/>
        <v>0.11233797407585211</v>
      </c>
      <c r="K60" s="34">
        <f t="shared" ca="1" si="13"/>
        <v>11.158572548859773</v>
      </c>
      <c r="L60" s="25">
        <f t="shared" ca="1" si="14"/>
        <v>0</v>
      </c>
      <c r="M60" s="42">
        <f t="shared" ca="1" si="15"/>
        <v>0</v>
      </c>
      <c r="O60" s="24">
        <f t="shared" si="16"/>
        <v>52</v>
      </c>
      <c r="P60" s="32">
        <f t="shared" si="17"/>
        <v>0.10583941605839417</v>
      </c>
      <c r="Q60" s="24">
        <f t="shared" si="18"/>
        <v>52</v>
      </c>
      <c r="R60" s="32">
        <f t="shared" si="19"/>
        <v>0.11233797407585218</v>
      </c>
      <c r="S60" s="24">
        <f t="shared" si="20"/>
        <v>52</v>
      </c>
      <c r="T60" s="32">
        <f t="shared" si="21"/>
        <v>0.11233797407585211</v>
      </c>
    </row>
    <row r="61" spans="1:20" ht="14.1" customHeight="1" x14ac:dyDescent="0.2">
      <c r="A61" s="10" t="s">
        <v>111</v>
      </c>
      <c r="B61" s="10" t="s">
        <v>73</v>
      </c>
      <c r="C61" s="10">
        <f t="shared" si="7"/>
        <v>84</v>
      </c>
      <c r="D61" s="30">
        <v>84</v>
      </c>
      <c r="E61" s="16"/>
      <c r="F61" s="33">
        <f t="shared" si="8"/>
        <v>0.17097136440202135</v>
      </c>
      <c r="G61" s="34">
        <f t="shared" ca="1" si="9"/>
        <v>12.334195988306888</v>
      </c>
      <c r="H61" s="45">
        <f t="shared" ca="1" si="10"/>
        <v>0</v>
      </c>
      <c r="I61" s="45">
        <f t="shared" ca="1" si="11"/>
        <v>0</v>
      </c>
      <c r="J61" s="33">
        <f t="shared" si="12"/>
        <v>0.18146903504560727</v>
      </c>
      <c r="K61" s="34">
        <f t="shared" ca="1" si="13"/>
        <v>11.34004158390538</v>
      </c>
      <c r="L61" s="25">
        <f t="shared" ca="1" si="14"/>
        <v>0</v>
      </c>
      <c r="M61" s="42">
        <f t="shared" ca="1" si="15"/>
        <v>0</v>
      </c>
      <c r="O61" s="24">
        <f t="shared" si="16"/>
        <v>84</v>
      </c>
      <c r="P61" s="32">
        <f t="shared" si="17"/>
        <v>0.17097136440202135</v>
      </c>
      <c r="Q61" s="24">
        <f t="shared" si="18"/>
        <v>84</v>
      </c>
      <c r="R61" s="32">
        <f t="shared" si="19"/>
        <v>0.18146903504560735</v>
      </c>
      <c r="S61" s="24">
        <f t="shared" si="20"/>
        <v>84</v>
      </c>
      <c r="T61" s="32">
        <f t="shared" si="21"/>
        <v>0.18146903504560727</v>
      </c>
    </row>
    <row r="62" spans="1:20" ht="14.1" customHeight="1" x14ac:dyDescent="0.2">
      <c r="A62" s="10" t="s">
        <v>111</v>
      </c>
      <c r="B62" s="10" t="s">
        <v>74</v>
      </c>
      <c r="C62" s="10">
        <f t="shared" si="7"/>
        <v>74</v>
      </c>
      <c r="D62" s="30">
        <v>74</v>
      </c>
      <c r="E62" s="16"/>
      <c r="F62" s="33">
        <f t="shared" si="8"/>
        <v>0.15061763054463784</v>
      </c>
      <c r="G62" s="34">
        <f t="shared" ca="1" si="9"/>
        <v>12.484813618851526</v>
      </c>
      <c r="H62" s="45">
        <f t="shared" ca="1" si="10"/>
        <v>0</v>
      </c>
      <c r="I62" s="45">
        <f t="shared" ca="1" si="11"/>
        <v>0</v>
      </c>
      <c r="J62" s="33">
        <f t="shared" si="12"/>
        <v>0.15986557849255878</v>
      </c>
      <c r="K62" s="34">
        <f t="shared" ca="1" si="13"/>
        <v>11.499907162397939</v>
      </c>
      <c r="L62" s="25">
        <f t="shared" ca="1" si="14"/>
        <v>0</v>
      </c>
      <c r="M62" s="42">
        <f t="shared" ca="1" si="15"/>
        <v>0</v>
      </c>
      <c r="O62" s="24">
        <f t="shared" si="16"/>
        <v>74</v>
      </c>
      <c r="P62" s="32">
        <f t="shared" si="17"/>
        <v>0.15061763054463784</v>
      </c>
      <c r="Q62" s="24">
        <f t="shared" si="18"/>
        <v>74</v>
      </c>
      <c r="R62" s="32">
        <f t="shared" si="19"/>
        <v>0.15986557849255886</v>
      </c>
      <c r="S62" s="24">
        <f t="shared" si="20"/>
        <v>74</v>
      </c>
      <c r="T62" s="32">
        <f t="shared" si="21"/>
        <v>0.15986557849255878</v>
      </c>
    </row>
    <row r="63" spans="1:20" ht="14.1" customHeight="1" x14ac:dyDescent="0.2">
      <c r="A63" s="10" t="s">
        <v>111</v>
      </c>
      <c r="B63" s="10" t="s">
        <v>75</v>
      </c>
      <c r="C63" s="10">
        <f t="shared" si="7"/>
        <v>52</v>
      </c>
      <c r="D63" s="30">
        <v>52</v>
      </c>
      <c r="E63" s="16"/>
      <c r="F63" s="33">
        <f t="shared" si="8"/>
        <v>0.10583941605839416</v>
      </c>
      <c r="G63" s="34">
        <f t="shared" ca="1" si="9"/>
        <v>12.59065303490992</v>
      </c>
      <c r="H63" s="45">
        <f t="shared" ca="1" si="10"/>
        <v>0</v>
      </c>
      <c r="I63" s="45">
        <f t="shared" ca="1" si="11"/>
        <v>0</v>
      </c>
      <c r="J63" s="33">
        <f t="shared" si="12"/>
        <v>0.11233797407585211</v>
      </c>
      <c r="K63" s="34">
        <f t="shared" ca="1" si="13"/>
        <v>11.612245136473792</v>
      </c>
      <c r="L63" s="25">
        <f t="shared" ca="1" si="14"/>
        <v>0</v>
      </c>
      <c r="M63" s="42">
        <f t="shared" ca="1" si="15"/>
        <v>0</v>
      </c>
      <c r="O63" s="24">
        <f t="shared" si="16"/>
        <v>52</v>
      </c>
      <c r="P63" s="32">
        <f t="shared" si="17"/>
        <v>0.10583941605839417</v>
      </c>
      <c r="Q63" s="24">
        <f t="shared" si="18"/>
        <v>52</v>
      </c>
      <c r="R63" s="32">
        <f t="shared" si="19"/>
        <v>0.11233797407585218</v>
      </c>
      <c r="S63" s="24">
        <f t="shared" si="20"/>
        <v>52</v>
      </c>
      <c r="T63" s="32">
        <f t="shared" si="21"/>
        <v>0.11233797407585211</v>
      </c>
    </row>
    <row r="64" spans="1:20" ht="14.1" customHeight="1" x14ac:dyDescent="0.2">
      <c r="A64" s="10" t="s">
        <v>111</v>
      </c>
      <c r="B64" s="10" t="s">
        <v>76</v>
      </c>
      <c r="C64" s="10">
        <f t="shared" si="7"/>
        <v>100</v>
      </c>
      <c r="D64" s="30">
        <v>100</v>
      </c>
      <c r="E64" s="16"/>
      <c r="F64" s="33">
        <f t="shared" si="8"/>
        <v>0.20353733857383494</v>
      </c>
      <c r="G64" s="34">
        <f t="shared" ca="1" si="9"/>
        <v>12.794190373483755</v>
      </c>
      <c r="H64" s="45">
        <f t="shared" ca="1" si="10"/>
        <v>0</v>
      </c>
      <c r="I64" s="45">
        <f t="shared" ca="1" si="11"/>
        <v>0</v>
      </c>
      <c r="J64" s="33">
        <f t="shared" si="12"/>
        <v>0.21603456553048483</v>
      </c>
      <c r="K64" s="34">
        <f t="shared" ca="1" si="13"/>
        <v>11.828279702004277</v>
      </c>
      <c r="L64" s="25">
        <f t="shared" ca="1" si="14"/>
        <v>0</v>
      </c>
      <c r="M64" s="42">
        <f t="shared" ca="1" si="15"/>
        <v>0</v>
      </c>
      <c r="O64" s="24">
        <f t="shared" si="16"/>
        <v>100</v>
      </c>
      <c r="P64" s="32">
        <f t="shared" si="17"/>
        <v>0.20353733857383494</v>
      </c>
      <c r="Q64" s="24">
        <f t="shared" si="18"/>
        <v>100</v>
      </c>
      <c r="R64" s="32">
        <f t="shared" si="19"/>
        <v>0.21603456553048495</v>
      </c>
      <c r="S64" s="24">
        <f t="shared" si="20"/>
        <v>100</v>
      </c>
      <c r="T64" s="32">
        <f t="shared" si="21"/>
        <v>0.21603456553048483</v>
      </c>
    </row>
    <row r="65" spans="1:20" ht="14.1" customHeight="1" x14ac:dyDescent="0.2">
      <c r="A65" s="10" t="s">
        <v>111</v>
      </c>
      <c r="B65" s="10" t="s">
        <v>77</v>
      </c>
      <c r="C65" s="10">
        <f t="shared" si="7"/>
        <v>67</v>
      </c>
      <c r="D65" s="30">
        <v>67</v>
      </c>
      <c r="E65" s="16"/>
      <c r="F65" s="33">
        <f t="shared" si="8"/>
        <v>0.13637001684446939</v>
      </c>
      <c r="G65" s="34">
        <f t="shared" ca="1" si="9"/>
        <v>12.930560390328225</v>
      </c>
      <c r="H65" s="45">
        <f t="shared" ca="1" si="10"/>
        <v>0</v>
      </c>
      <c r="I65" s="45">
        <f t="shared" ca="1" si="11"/>
        <v>0</v>
      </c>
      <c r="J65" s="33">
        <f t="shared" si="12"/>
        <v>0.14474315890542483</v>
      </c>
      <c r="K65" s="34">
        <f t="shared" ca="1" si="13"/>
        <v>11.973022860909701</v>
      </c>
      <c r="L65" s="25">
        <f t="shared" ca="1" si="14"/>
        <v>0</v>
      </c>
      <c r="M65" s="42">
        <f t="shared" ca="1" si="15"/>
        <v>0</v>
      </c>
      <c r="O65" s="24">
        <f t="shared" si="16"/>
        <v>67</v>
      </c>
      <c r="P65" s="32">
        <f t="shared" si="17"/>
        <v>0.13637001684446939</v>
      </c>
      <c r="Q65" s="24">
        <f t="shared" si="18"/>
        <v>67</v>
      </c>
      <c r="R65" s="32">
        <f t="shared" si="19"/>
        <v>0.14474315890542491</v>
      </c>
      <c r="S65" s="24">
        <f t="shared" si="20"/>
        <v>67</v>
      </c>
      <c r="T65" s="32">
        <f t="shared" si="21"/>
        <v>0.14474315890542483</v>
      </c>
    </row>
    <row r="66" spans="1:20" ht="14.1" customHeight="1" x14ac:dyDescent="0.2">
      <c r="A66" s="10" t="s">
        <v>111</v>
      </c>
      <c r="B66" s="10" t="s">
        <v>78</v>
      </c>
      <c r="C66" s="10">
        <f t="shared" si="7"/>
        <v>76</v>
      </c>
      <c r="D66" s="30">
        <v>76</v>
      </c>
      <c r="E66" s="16"/>
      <c r="F66" s="33">
        <f t="shared" si="8"/>
        <v>0.15468837731611454</v>
      </c>
      <c r="G66" s="34">
        <f t="shared" ca="1" si="9"/>
        <v>13.085248767644339</v>
      </c>
      <c r="H66" s="45">
        <f t="shared" ca="1" si="10"/>
        <v>1</v>
      </c>
      <c r="I66" s="45">
        <f t="shared" ca="1" si="11"/>
        <v>15</v>
      </c>
      <c r="J66" s="33">
        <f t="shared" si="12"/>
        <v>0.16418626980316847</v>
      </c>
      <c r="K66" s="34">
        <f t="shared" ca="1" si="13"/>
        <v>12.13720913071287</v>
      </c>
      <c r="L66" s="25">
        <f t="shared" ca="1" si="14"/>
        <v>1</v>
      </c>
      <c r="M66" s="42">
        <f t="shared" ca="1" si="15"/>
        <v>15</v>
      </c>
      <c r="O66" s="24">
        <f t="shared" si="16"/>
        <v>76</v>
      </c>
      <c r="P66" s="32">
        <f t="shared" si="17"/>
        <v>0.15468837731611454</v>
      </c>
      <c r="Q66" s="24">
        <f t="shared" si="18"/>
        <v>76</v>
      </c>
      <c r="R66" s="32">
        <f t="shared" si="19"/>
        <v>0.16418626980316858</v>
      </c>
      <c r="S66" s="24">
        <f t="shared" si="20"/>
        <v>76</v>
      </c>
      <c r="T66" s="32">
        <f t="shared" si="21"/>
        <v>0.16418626980316847</v>
      </c>
    </row>
    <row r="67" spans="1:20" ht="14.1" customHeight="1" x14ac:dyDescent="0.2">
      <c r="A67" s="10" t="s">
        <v>111</v>
      </c>
      <c r="B67" s="10" t="s">
        <v>121</v>
      </c>
      <c r="C67" s="10">
        <f t="shared" si="7"/>
        <v>103</v>
      </c>
      <c r="D67" s="30">
        <v>103</v>
      </c>
      <c r="E67" s="16"/>
      <c r="F67" s="33">
        <f t="shared" si="8"/>
        <v>0.20964345873104998</v>
      </c>
      <c r="G67" s="34">
        <f t="shared" ca="1" si="9"/>
        <v>13.294892226375389</v>
      </c>
      <c r="H67" s="45">
        <f t="shared" ca="1" si="10"/>
        <v>0</v>
      </c>
      <c r="I67" s="45">
        <f t="shared" ca="1" si="11"/>
        <v>0</v>
      </c>
      <c r="J67" s="33">
        <f t="shared" si="12"/>
        <v>0.22251560249639937</v>
      </c>
      <c r="K67" s="34">
        <f t="shared" ca="1" si="13"/>
        <v>12.359724733209269</v>
      </c>
      <c r="L67" s="25">
        <f t="shared" ca="1" si="14"/>
        <v>0</v>
      </c>
      <c r="M67" s="42">
        <f t="shared" ca="1" si="15"/>
        <v>0</v>
      </c>
      <c r="O67" s="24">
        <f t="shared" si="16"/>
        <v>103</v>
      </c>
      <c r="P67" s="32">
        <f t="shared" si="17"/>
        <v>0.20964345873104998</v>
      </c>
      <c r="Q67" s="24">
        <f t="shared" si="18"/>
        <v>103</v>
      </c>
      <c r="R67" s="32">
        <f t="shared" si="19"/>
        <v>0.22251560249639951</v>
      </c>
      <c r="S67" s="24">
        <f t="shared" si="20"/>
        <v>103</v>
      </c>
      <c r="T67" s="32">
        <f t="shared" si="21"/>
        <v>0.22251560249639937</v>
      </c>
    </row>
    <row r="68" spans="1:20" ht="14.1" customHeight="1" x14ac:dyDescent="0.2">
      <c r="A68" s="10" t="s">
        <v>111</v>
      </c>
      <c r="B68" s="10" t="s">
        <v>122</v>
      </c>
      <c r="C68" s="10">
        <f t="shared" si="7"/>
        <v>130</v>
      </c>
      <c r="D68" s="30">
        <v>130</v>
      </c>
      <c r="E68" s="16"/>
      <c r="F68" s="33">
        <f t="shared" si="8"/>
        <v>0.26459854014598538</v>
      </c>
      <c r="G68" s="34">
        <f t="shared" ca="1" si="9"/>
        <v>13.559490766521375</v>
      </c>
      <c r="H68" s="45">
        <f t="shared" ca="1" si="10"/>
        <v>0</v>
      </c>
      <c r="I68" s="45">
        <f t="shared" ca="1" si="11"/>
        <v>0</v>
      </c>
      <c r="J68" s="33">
        <f t="shared" si="12"/>
        <v>0.28084493518963027</v>
      </c>
      <c r="K68" s="34">
        <f t="shared" ca="1" si="13"/>
        <v>12.6405696683989</v>
      </c>
      <c r="L68" s="25">
        <f t="shared" ca="1" si="14"/>
        <v>0</v>
      </c>
      <c r="M68" s="42">
        <f t="shared" ca="1" si="15"/>
        <v>0</v>
      </c>
      <c r="O68" s="24">
        <f t="shared" si="16"/>
        <v>130</v>
      </c>
      <c r="P68" s="32">
        <f t="shared" si="17"/>
        <v>0.26459854014598538</v>
      </c>
      <c r="Q68" s="24">
        <f t="shared" si="18"/>
        <v>130</v>
      </c>
      <c r="R68" s="32">
        <f t="shared" si="19"/>
        <v>0.28084493518963044</v>
      </c>
      <c r="S68" s="24">
        <f t="shared" si="20"/>
        <v>130</v>
      </c>
      <c r="T68" s="32">
        <f t="shared" si="21"/>
        <v>0.28084493518963027</v>
      </c>
    </row>
    <row r="69" spans="1:20" ht="14.1" customHeight="1" x14ac:dyDescent="0.2">
      <c r="A69" s="10" t="s">
        <v>111</v>
      </c>
      <c r="B69" s="10" t="s">
        <v>163</v>
      </c>
      <c r="C69" s="10">
        <f t="shared" si="7"/>
        <v>112</v>
      </c>
      <c r="D69" s="30">
        <v>112</v>
      </c>
      <c r="E69" s="16"/>
      <c r="F69" s="33">
        <f t="shared" si="8"/>
        <v>0.22796181920269512</v>
      </c>
      <c r="G69" s="34">
        <f t="shared" ca="1" si="9"/>
        <v>13.78745258572407</v>
      </c>
      <c r="H69" s="45">
        <f t="shared" ca="1" si="10"/>
        <v>0</v>
      </c>
      <c r="I69" s="45">
        <f t="shared" ca="1" si="11"/>
        <v>0</v>
      </c>
      <c r="J69" s="33">
        <f t="shared" si="12"/>
        <v>0.24195871339414302</v>
      </c>
      <c r="K69" s="34">
        <f t="shared" ca="1" si="13"/>
        <v>12.882528381793042</v>
      </c>
      <c r="L69" s="25">
        <f t="shared" ca="1" si="14"/>
        <v>0</v>
      </c>
      <c r="M69" s="42">
        <f t="shared" ca="1" si="15"/>
        <v>0</v>
      </c>
      <c r="O69" s="24">
        <f t="shared" si="16"/>
        <v>112</v>
      </c>
      <c r="P69" s="32">
        <f t="shared" si="17"/>
        <v>0.22796181920269512</v>
      </c>
      <c r="Q69" s="24">
        <f t="shared" si="18"/>
        <v>112</v>
      </c>
      <c r="R69" s="32">
        <f t="shared" si="19"/>
        <v>0.24195871339414315</v>
      </c>
      <c r="S69" s="24">
        <f t="shared" si="20"/>
        <v>112</v>
      </c>
      <c r="T69" s="32">
        <f t="shared" si="21"/>
        <v>0.24195871339414302</v>
      </c>
    </row>
    <row r="70" spans="1:20" ht="14.1" customHeight="1" x14ac:dyDescent="0.2">
      <c r="A70" s="10" t="s">
        <v>111</v>
      </c>
      <c r="B70" s="10" t="s">
        <v>164</v>
      </c>
      <c r="C70" s="10">
        <f t="shared" si="7"/>
        <v>110</v>
      </c>
      <c r="D70" s="30">
        <v>110</v>
      </c>
      <c r="E70" s="16"/>
      <c r="F70" s="33">
        <f t="shared" si="8"/>
        <v>0.22389107243121842</v>
      </c>
      <c r="G70" s="34">
        <f t="shared" ca="1" si="9"/>
        <v>14.011343658155289</v>
      </c>
      <c r="H70" s="45">
        <f t="shared" ca="1" si="10"/>
        <v>1</v>
      </c>
      <c r="I70" s="45">
        <f t="shared" ca="1" si="11"/>
        <v>15</v>
      </c>
      <c r="J70" s="33">
        <f t="shared" si="12"/>
        <v>0.23763802208353332</v>
      </c>
      <c r="K70" s="34">
        <f t="shared" ca="1" si="13"/>
        <v>13.120166403876576</v>
      </c>
      <c r="L70" s="25">
        <f t="shared" ca="1" si="14"/>
        <v>1</v>
      </c>
      <c r="M70" s="42">
        <f t="shared" ca="1" si="15"/>
        <v>15</v>
      </c>
      <c r="O70" s="24">
        <f t="shared" si="16"/>
        <v>110</v>
      </c>
      <c r="P70" s="32">
        <f t="shared" si="17"/>
        <v>0.22389107243121842</v>
      </c>
      <c r="Q70" s="24">
        <f t="shared" si="18"/>
        <v>110</v>
      </c>
      <c r="R70" s="32">
        <f t="shared" si="19"/>
        <v>0.23763802208353346</v>
      </c>
      <c r="S70" s="24">
        <f t="shared" si="20"/>
        <v>110</v>
      </c>
      <c r="T70" s="32">
        <f t="shared" si="21"/>
        <v>0.23763802208353332</v>
      </c>
    </row>
    <row r="71" spans="1:20" ht="14.1" customHeight="1" x14ac:dyDescent="0.2">
      <c r="A71" s="10" t="s">
        <v>111</v>
      </c>
      <c r="B71" s="10" t="s">
        <v>123</v>
      </c>
      <c r="C71" s="10">
        <f t="shared" si="7"/>
        <v>47</v>
      </c>
      <c r="D71" s="30">
        <v>47</v>
      </c>
      <c r="E71" s="16"/>
      <c r="F71" s="33">
        <f t="shared" si="8"/>
        <v>9.5662549129702415E-2</v>
      </c>
      <c r="G71" s="34">
        <f t="shared" ca="1" si="9"/>
        <v>14.107006207284991</v>
      </c>
      <c r="H71" s="45">
        <f t="shared" ca="1" si="10"/>
        <v>0</v>
      </c>
      <c r="I71" s="45">
        <f t="shared" ca="1" si="11"/>
        <v>0</v>
      </c>
      <c r="J71" s="33">
        <f t="shared" si="12"/>
        <v>0.10153624579932786</v>
      </c>
      <c r="K71" s="34">
        <f t="shared" ca="1" si="13"/>
        <v>13.221702649675905</v>
      </c>
      <c r="L71" s="25">
        <f t="shared" ca="1" si="14"/>
        <v>0</v>
      </c>
      <c r="M71" s="42">
        <f t="shared" ca="1" si="15"/>
        <v>0</v>
      </c>
      <c r="O71" s="24">
        <f t="shared" si="16"/>
        <v>47</v>
      </c>
      <c r="P71" s="32">
        <f t="shared" si="17"/>
        <v>9.5662549129702415E-2</v>
      </c>
      <c r="Q71" s="24">
        <f t="shared" si="18"/>
        <v>47</v>
      </c>
      <c r="R71" s="32">
        <f t="shared" si="19"/>
        <v>0.10153624579932793</v>
      </c>
      <c r="S71" s="24">
        <f t="shared" si="20"/>
        <v>47</v>
      </c>
      <c r="T71" s="32">
        <f t="shared" si="21"/>
        <v>0.10153624579932786</v>
      </c>
    </row>
    <row r="72" spans="1:20" ht="14.1" customHeight="1" x14ac:dyDescent="0.2">
      <c r="A72" s="10" t="s">
        <v>111</v>
      </c>
      <c r="B72" s="10" t="s">
        <v>124</v>
      </c>
      <c r="C72" s="10">
        <f t="shared" si="7"/>
        <v>167</v>
      </c>
      <c r="D72" s="30">
        <v>167</v>
      </c>
      <c r="E72" s="16"/>
      <c r="F72" s="33">
        <f t="shared" si="8"/>
        <v>0.3399073554183043</v>
      </c>
      <c r="G72" s="34">
        <f t="shared" ca="1" si="9"/>
        <v>14.446913562703296</v>
      </c>
      <c r="H72" s="45">
        <f t="shared" ca="1" si="10"/>
        <v>0</v>
      </c>
      <c r="I72" s="45">
        <f t="shared" ca="1" si="11"/>
        <v>0</v>
      </c>
      <c r="J72" s="33">
        <f t="shared" si="12"/>
        <v>0.36077772443590966</v>
      </c>
      <c r="K72" s="34">
        <f t="shared" ca="1" si="13"/>
        <v>13.582480374111814</v>
      </c>
      <c r="L72" s="25">
        <f t="shared" ca="1" si="14"/>
        <v>0</v>
      </c>
      <c r="M72" s="42">
        <f t="shared" ca="1" si="15"/>
        <v>0</v>
      </c>
      <c r="O72" s="24">
        <f t="shared" si="16"/>
        <v>167</v>
      </c>
      <c r="P72" s="32">
        <f t="shared" si="17"/>
        <v>0.33990735541830436</v>
      </c>
      <c r="Q72" s="24">
        <f t="shared" si="18"/>
        <v>167</v>
      </c>
      <c r="R72" s="32">
        <f t="shared" si="19"/>
        <v>0.36077772443590989</v>
      </c>
      <c r="S72" s="24">
        <f t="shared" si="20"/>
        <v>167</v>
      </c>
      <c r="T72" s="32">
        <f t="shared" si="21"/>
        <v>0.36077772443590966</v>
      </c>
    </row>
    <row r="73" spans="1:20" ht="14.1" customHeight="1" x14ac:dyDescent="0.2">
      <c r="A73" s="10" t="s">
        <v>111</v>
      </c>
      <c r="B73" s="10" t="s">
        <v>165</v>
      </c>
      <c r="C73" s="10">
        <f t="shared" si="7"/>
        <v>69</v>
      </c>
      <c r="D73" s="30">
        <v>69</v>
      </c>
      <c r="E73" s="16"/>
      <c r="F73" s="33">
        <f t="shared" si="8"/>
        <v>0.1404407636159461</v>
      </c>
      <c r="G73" s="34">
        <f t="shared" ca="1" si="9"/>
        <v>14.587354326319241</v>
      </c>
      <c r="H73" s="45">
        <f t="shared" ca="1" si="10"/>
        <v>0</v>
      </c>
      <c r="I73" s="45">
        <f t="shared" ca="1" si="11"/>
        <v>0</v>
      </c>
      <c r="J73" s="33">
        <f t="shared" si="12"/>
        <v>0.14906385021603452</v>
      </c>
      <c r="K73" s="34">
        <f t="shared" ca="1" si="13"/>
        <v>13.731544224327848</v>
      </c>
      <c r="L73" s="25">
        <f t="shared" ca="1" si="14"/>
        <v>0</v>
      </c>
      <c r="M73" s="42">
        <f t="shared" ref="M73:M104" ca="1" si="22">MIN(C73,L73*C$6)</f>
        <v>0</v>
      </c>
      <c r="O73" s="24">
        <f t="shared" ref="O73:O104" si="23">+($D73/2)*(SIGN(1-P$6*$D73)+1)</f>
        <v>69</v>
      </c>
      <c r="P73" s="32">
        <f t="shared" ref="P73:P104" si="24">MIN(1,P$6*$D73)</f>
        <v>0.1404407636159461</v>
      </c>
      <c r="Q73" s="24">
        <f t="shared" ref="Q73:Q104" si="25">+($D73/2)*(SIGN(1-R$6*$D73)+1)</f>
        <v>69</v>
      </c>
      <c r="R73" s="32">
        <f t="shared" ref="R73:R104" si="26">MIN(1,R$6*$D73)</f>
        <v>0.14906385021603463</v>
      </c>
      <c r="S73" s="24">
        <f t="shared" ref="S73:S104" si="27">+($D73/2)*(SIGN(1-T$6*$D73)+1)</f>
        <v>69</v>
      </c>
      <c r="T73" s="32">
        <f t="shared" ref="T73:T104" si="28">MIN(1,T$6*$D73)</f>
        <v>0.14906385021603452</v>
      </c>
    </row>
    <row r="74" spans="1:20" ht="14.1" customHeight="1" x14ac:dyDescent="0.2">
      <c r="A74" s="10" t="s">
        <v>111</v>
      </c>
      <c r="B74" s="10" t="s">
        <v>166</v>
      </c>
      <c r="C74" s="10">
        <f t="shared" ref="C74:C137" si="29">+D74</f>
        <v>140</v>
      </c>
      <c r="D74" s="30">
        <v>140</v>
      </c>
      <c r="E74" s="16"/>
      <c r="F74" s="33">
        <f t="shared" ref="F74:F137" si="30">+I$5*D74/D$143</f>
        <v>0.28495227400336887</v>
      </c>
      <c r="G74" s="34">
        <f t="shared" ref="G74:G137" ca="1" si="31">+F74+G73</f>
        <v>14.872306600322609</v>
      </c>
      <c r="H74" s="45">
        <f t="shared" ref="H74:H137" ca="1" si="32">+INT(G74)-INT(G73)</f>
        <v>0</v>
      </c>
      <c r="I74" s="45">
        <f t="shared" ref="I74:I137" ca="1" si="33">MIN(C74,H74*C$6)</f>
        <v>0</v>
      </c>
      <c r="J74" s="33">
        <f t="shared" ref="J74:J137" si="34">+T74</f>
        <v>0.30244839174267873</v>
      </c>
      <c r="K74" s="34">
        <f t="shared" ref="K74:K137" ca="1" si="35">+J74+K73</f>
        <v>14.033992616070528</v>
      </c>
      <c r="L74" s="25">
        <f t="shared" ref="L74:L137" ca="1" si="36">+INT(K74)-INT(K73)</f>
        <v>1</v>
      </c>
      <c r="M74" s="42">
        <f t="shared" ca="1" si="22"/>
        <v>15</v>
      </c>
      <c r="O74" s="24">
        <f t="shared" si="23"/>
        <v>140</v>
      </c>
      <c r="P74" s="32">
        <f t="shared" si="24"/>
        <v>0.28495227400336892</v>
      </c>
      <c r="Q74" s="24">
        <f t="shared" si="25"/>
        <v>140</v>
      </c>
      <c r="R74" s="32">
        <f t="shared" si="26"/>
        <v>0.30244839174267896</v>
      </c>
      <c r="S74" s="24">
        <f t="shared" si="27"/>
        <v>140</v>
      </c>
      <c r="T74" s="32">
        <f t="shared" si="28"/>
        <v>0.30244839174267873</v>
      </c>
    </row>
    <row r="75" spans="1:20" ht="14.1" customHeight="1" x14ac:dyDescent="0.2">
      <c r="A75" s="10" t="s">
        <v>111</v>
      </c>
      <c r="B75" s="10" t="s">
        <v>125</v>
      </c>
      <c r="C75" s="10">
        <f t="shared" si="29"/>
        <v>96</v>
      </c>
      <c r="D75" s="30">
        <v>96</v>
      </c>
      <c r="E75" s="16"/>
      <c r="F75" s="33">
        <f t="shared" si="30"/>
        <v>0.19539584503088153</v>
      </c>
      <c r="G75" s="34">
        <f t="shared" ca="1" si="31"/>
        <v>15.067702445353492</v>
      </c>
      <c r="H75" s="45">
        <f t="shared" ca="1" si="32"/>
        <v>1</v>
      </c>
      <c r="I75" s="45">
        <f t="shared" ca="1" si="33"/>
        <v>15</v>
      </c>
      <c r="J75" s="33">
        <f t="shared" si="34"/>
        <v>0.20739318290926545</v>
      </c>
      <c r="K75" s="34">
        <f t="shared" ca="1" si="35"/>
        <v>14.241385798979794</v>
      </c>
      <c r="L75" s="25">
        <f t="shared" ca="1" si="36"/>
        <v>0</v>
      </c>
      <c r="M75" s="42">
        <f t="shared" ca="1" si="22"/>
        <v>0</v>
      </c>
      <c r="O75" s="24">
        <f t="shared" si="23"/>
        <v>96</v>
      </c>
      <c r="P75" s="32">
        <f t="shared" si="24"/>
        <v>0.19539584503088153</v>
      </c>
      <c r="Q75" s="24">
        <f t="shared" si="25"/>
        <v>96</v>
      </c>
      <c r="R75" s="32">
        <f t="shared" si="26"/>
        <v>0.20739318290926556</v>
      </c>
      <c r="S75" s="24">
        <f t="shared" si="27"/>
        <v>96</v>
      </c>
      <c r="T75" s="32">
        <f t="shared" si="28"/>
        <v>0.20739318290926545</v>
      </c>
    </row>
    <row r="76" spans="1:20" ht="14.1" customHeight="1" x14ac:dyDescent="0.2">
      <c r="A76" s="10" t="s">
        <v>111</v>
      </c>
      <c r="B76" s="10" t="s">
        <v>126</v>
      </c>
      <c r="C76" s="10">
        <f t="shared" si="29"/>
        <v>24</v>
      </c>
      <c r="D76" s="30">
        <v>24</v>
      </c>
      <c r="E76" s="16"/>
      <c r="F76" s="33">
        <f t="shared" si="30"/>
        <v>4.8848961257720383E-2</v>
      </c>
      <c r="G76" s="34">
        <f t="shared" ca="1" si="31"/>
        <v>15.116551406611212</v>
      </c>
      <c r="H76" s="45">
        <f t="shared" ca="1" si="32"/>
        <v>0</v>
      </c>
      <c r="I76" s="45">
        <f t="shared" ca="1" si="33"/>
        <v>0</v>
      </c>
      <c r="J76" s="33">
        <f t="shared" si="34"/>
        <v>5.1848295727316362E-2</v>
      </c>
      <c r="K76" s="34">
        <f t="shared" ca="1" si="35"/>
        <v>14.29323409470711</v>
      </c>
      <c r="L76" s="25">
        <f t="shared" ca="1" si="36"/>
        <v>0</v>
      </c>
      <c r="M76" s="42">
        <f t="shared" ca="1" si="22"/>
        <v>0</v>
      </c>
      <c r="O76" s="24">
        <f t="shared" si="23"/>
        <v>24</v>
      </c>
      <c r="P76" s="32">
        <f t="shared" si="24"/>
        <v>4.8848961257720383E-2</v>
      </c>
      <c r="Q76" s="24">
        <f t="shared" si="25"/>
        <v>24</v>
      </c>
      <c r="R76" s="32">
        <f t="shared" si="26"/>
        <v>5.184829572731639E-2</v>
      </c>
      <c r="S76" s="24">
        <f t="shared" si="27"/>
        <v>24</v>
      </c>
      <c r="T76" s="32">
        <f t="shared" si="28"/>
        <v>5.1848295727316362E-2</v>
      </c>
    </row>
    <row r="77" spans="1:20" ht="14.1" customHeight="1" x14ac:dyDescent="0.2">
      <c r="A77" s="10" t="s">
        <v>111</v>
      </c>
      <c r="B77" s="10" t="s">
        <v>167</v>
      </c>
      <c r="C77" s="10">
        <f t="shared" si="29"/>
        <v>63</v>
      </c>
      <c r="D77" s="30">
        <v>63</v>
      </c>
      <c r="E77" s="16"/>
      <c r="F77" s="33">
        <f t="shared" si="30"/>
        <v>0.12822852330151599</v>
      </c>
      <c r="G77" s="34">
        <f t="shared" ca="1" si="31"/>
        <v>15.244779929912728</v>
      </c>
      <c r="H77" s="45">
        <f t="shared" ca="1" si="32"/>
        <v>0</v>
      </c>
      <c r="I77" s="45">
        <f t="shared" ca="1" si="33"/>
        <v>0</v>
      </c>
      <c r="J77" s="33">
        <f t="shared" si="34"/>
        <v>0.13610177628420544</v>
      </c>
      <c r="K77" s="34">
        <f t="shared" ca="1" si="35"/>
        <v>14.429335870991315</v>
      </c>
      <c r="L77" s="25">
        <f t="shared" ca="1" si="36"/>
        <v>0</v>
      </c>
      <c r="M77" s="42">
        <f t="shared" ca="1" si="22"/>
        <v>0</v>
      </c>
      <c r="O77" s="24">
        <f t="shared" si="23"/>
        <v>63</v>
      </c>
      <c r="P77" s="32">
        <f t="shared" si="24"/>
        <v>0.12822852330151602</v>
      </c>
      <c r="Q77" s="24">
        <f t="shared" si="25"/>
        <v>63</v>
      </c>
      <c r="R77" s="32">
        <f t="shared" si="26"/>
        <v>0.13610177628420553</v>
      </c>
      <c r="S77" s="24">
        <f t="shared" si="27"/>
        <v>63</v>
      </c>
      <c r="T77" s="32">
        <f t="shared" si="28"/>
        <v>0.13610177628420544</v>
      </c>
    </row>
    <row r="78" spans="1:20" ht="14.1" customHeight="1" x14ac:dyDescent="0.2">
      <c r="A78" s="10" t="s">
        <v>111</v>
      </c>
      <c r="B78" s="10" t="s">
        <v>168</v>
      </c>
      <c r="C78" s="10">
        <f t="shared" si="29"/>
        <v>42</v>
      </c>
      <c r="D78" s="30">
        <v>42</v>
      </c>
      <c r="E78" s="16"/>
      <c r="F78" s="33">
        <f t="shared" si="30"/>
        <v>8.5485682201010674E-2</v>
      </c>
      <c r="G78" s="34">
        <f t="shared" ca="1" si="31"/>
        <v>15.330265612113738</v>
      </c>
      <c r="H78" s="45">
        <f t="shared" ca="1" si="32"/>
        <v>0</v>
      </c>
      <c r="I78" s="45">
        <f t="shared" ca="1" si="33"/>
        <v>0</v>
      </c>
      <c r="J78" s="33">
        <f t="shared" si="34"/>
        <v>9.0734517522803634E-2</v>
      </c>
      <c r="K78" s="34">
        <f t="shared" ca="1" si="35"/>
        <v>14.520070388514119</v>
      </c>
      <c r="L78" s="25">
        <f t="shared" ca="1" si="36"/>
        <v>0</v>
      </c>
      <c r="M78" s="42">
        <f t="shared" ca="1" si="22"/>
        <v>0</v>
      </c>
      <c r="O78" s="24">
        <f t="shared" si="23"/>
        <v>42</v>
      </c>
      <c r="P78" s="32">
        <f t="shared" si="24"/>
        <v>8.5485682201010674E-2</v>
      </c>
      <c r="Q78" s="24">
        <f t="shared" si="25"/>
        <v>42</v>
      </c>
      <c r="R78" s="32">
        <f t="shared" si="26"/>
        <v>9.0734517522803676E-2</v>
      </c>
      <c r="S78" s="24">
        <f t="shared" si="27"/>
        <v>42</v>
      </c>
      <c r="T78" s="32">
        <f t="shared" si="28"/>
        <v>9.0734517522803634E-2</v>
      </c>
    </row>
    <row r="79" spans="1:20" ht="14.1" customHeight="1" x14ac:dyDescent="0.2">
      <c r="A79" s="10" t="s">
        <v>111</v>
      </c>
      <c r="B79" s="10" t="s">
        <v>169</v>
      </c>
      <c r="C79" s="10">
        <f t="shared" si="29"/>
        <v>92</v>
      </c>
      <c r="D79" s="30">
        <v>92</v>
      </c>
      <c r="E79" s="16"/>
      <c r="F79" s="33">
        <f t="shared" si="30"/>
        <v>0.18725435148792813</v>
      </c>
      <c r="G79" s="34">
        <f t="shared" ca="1" si="31"/>
        <v>15.517519963601666</v>
      </c>
      <c r="H79" s="45">
        <f t="shared" ca="1" si="32"/>
        <v>0</v>
      </c>
      <c r="I79" s="45">
        <f t="shared" ca="1" si="33"/>
        <v>0</v>
      </c>
      <c r="J79" s="33">
        <f t="shared" si="34"/>
        <v>0.19875180028804604</v>
      </c>
      <c r="K79" s="34">
        <f t="shared" ca="1" si="35"/>
        <v>14.718822188802164</v>
      </c>
      <c r="L79" s="25">
        <f t="shared" ca="1" si="36"/>
        <v>0</v>
      </c>
      <c r="M79" s="42">
        <f t="shared" ca="1" si="22"/>
        <v>0</v>
      </c>
      <c r="O79" s="24">
        <f t="shared" si="23"/>
        <v>92</v>
      </c>
      <c r="P79" s="32">
        <f t="shared" si="24"/>
        <v>0.18725435148792813</v>
      </c>
      <c r="Q79" s="24">
        <f t="shared" si="25"/>
        <v>92</v>
      </c>
      <c r="R79" s="32">
        <f t="shared" si="26"/>
        <v>0.19875180028804618</v>
      </c>
      <c r="S79" s="24">
        <f t="shared" si="27"/>
        <v>92</v>
      </c>
      <c r="T79" s="32">
        <f t="shared" si="28"/>
        <v>0.19875180028804604</v>
      </c>
    </row>
    <row r="80" spans="1:20" ht="14.1" customHeight="1" x14ac:dyDescent="0.2">
      <c r="A80" s="10" t="s">
        <v>111</v>
      </c>
      <c r="B80" s="10" t="s">
        <v>140</v>
      </c>
      <c r="C80" s="10">
        <f t="shared" si="29"/>
        <v>75</v>
      </c>
      <c r="D80" s="30">
        <v>75</v>
      </c>
      <c r="E80" s="16"/>
      <c r="F80" s="33">
        <f t="shared" si="30"/>
        <v>0.1526530039303762</v>
      </c>
      <c r="G80" s="34">
        <f t="shared" ca="1" si="31"/>
        <v>15.670172967532043</v>
      </c>
      <c r="H80" s="45">
        <f t="shared" ca="1" si="32"/>
        <v>0</v>
      </c>
      <c r="I80" s="45">
        <f t="shared" ca="1" si="33"/>
        <v>0</v>
      </c>
      <c r="J80" s="33">
        <f t="shared" si="34"/>
        <v>0.16202592414786363</v>
      </c>
      <c r="K80" s="34">
        <f t="shared" ca="1" si="35"/>
        <v>14.880848112950028</v>
      </c>
      <c r="L80" s="25">
        <f t="shared" ca="1" si="36"/>
        <v>0</v>
      </c>
      <c r="M80" s="42">
        <f t="shared" ca="1" si="22"/>
        <v>0</v>
      </c>
      <c r="O80" s="24">
        <f t="shared" si="23"/>
        <v>75</v>
      </c>
      <c r="P80" s="32">
        <f t="shared" si="24"/>
        <v>0.1526530039303762</v>
      </c>
      <c r="Q80" s="24">
        <f t="shared" si="25"/>
        <v>75</v>
      </c>
      <c r="R80" s="32">
        <f t="shared" si="26"/>
        <v>0.16202592414786371</v>
      </c>
      <c r="S80" s="24">
        <f t="shared" si="27"/>
        <v>75</v>
      </c>
      <c r="T80" s="32">
        <f t="shared" si="28"/>
        <v>0.16202592414786363</v>
      </c>
    </row>
    <row r="81" spans="1:20" ht="14.1" customHeight="1" x14ac:dyDescent="0.2">
      <c r="A81" s="10" t="s">
        <v>111</v>
      </c>
      <c r="B81" s="10" t="s">
        <v>141</v>
      </c>
      <c r="C81" s="10">
        <f t="shared" si="29"/>
        <v>74</v>
      </c>
      <c r="D81" s="30">
        <v>74</v>
      </c>
      <c r="E81" s="16"/>
      <c r="F81" s="33">
        <f t="shared" si="30"/>
        <v>0.15061763054463784</v>
      </c>
      <c r="G81" s="34">
        <f t="shared" ca="1" si="31"/>
        <v>15.82079059807668</v>
      </c>
      <c r="H81" s="45">
        <f t="shared" ca="1" si="32"/>
        <v>0</v>
      </c>
      <c r="I81" s="45">
        <f t="shared" ca="1" si="33"/>
        <v>0</v>
      </c>
      <c r="J81" s="33">
        <f t="shared" si="34"/>
        <v>0.15986557849255878</v>
      </c>
      <c r="K81" s="34">
        <f t="shared" ca="1" si="35"/>
        <v>15.040713691442587</v>
      </c>
      <c r="L81" s="25">
        <f t="shared" ca="1" si="36"/>
        <v>1</v>
      </c>
      <c r="M81" s="42">
        <f t="shared" ca="1" si="22"/>
        <v>15</v>
      </c>
      <c r="O81" s="24">
        <f t="shared" si="23"/>
        <v>74</v>
      </c>
      <c r="P81" s="32">
        <f t="shared" si="24"/>
        <v>0.15061763054463784</v>
      </c>
      <c r="Q81" s="24">
        <f t="shared" si="25"/>
        <v>74</v>
      </c>
      <c r="R81" s="32">
        <f t="shared" si="26"/>
        <v>0.15986557849255886</v>
      </c>
      <c r="S81" s="24">
        <f t="shared" si="27"/>
        <v>74</v>
      </c>
      <c r="T81" s="32">
        <f t="shared" si="28"/>
        <v>0.15986557849255878</v>
      </c>
    </row>
    <row r="82" spans="1:20" ht="14.1" customHeight="1" x14ac:dyDescent="0.2">
      <c r="A82" s="10" t="s">
        <v>111</v>
      </c>
      <c r="B82" s="10" t="s">
        <v>142</v>
      </c>
      <c r="C82" s="10">
        <f t="shared" si="29"/>
        <v>165</v>
      </c>
      <c r="D82" s="30">
        <v>165</v>
      </c>
      <c r="E82" s="16"/>
      <c r="F82" s="33">
        <f t="shared" si="30"/>
        <v>0.33583660864682763</v>
      </c>
      <c r="G82" s="34">
        <f t="shared" ca="1" si="31"/>
        <v>16.156627206723506</v>
      </c>
      <c r="H82" s="45">
        <f t="shared" ca="1" si="32"/>
        <v>1</v>
      </c>
      <c r="I82" s="45">
        <f t="shared" ca="1" si="33"/>
        <v>15</v>
      </c>
      <c r="J82" s="33">
        <f t="shared" si="34"/>
        <v>0.35645703312529997</v>
      </c>
      <c r="K82" s="34">
        <f t="shared" ca="1" si="35"/>
        <v>15.397170724567887</v>
      </c>
      <c r="L82" s="25">
        <f t="shared" ca="1" si="36"/>
        <v>0</v>
      </c>
      <c r="M82" s="42">
        <f t="shared" ca="1" si="22"/>
        <v>0</v>
      </c>
      <c r="O82" s="24">
        <f t="shared" si="23"/>
        <v>165</v>
      </c>
      <c r="P82" s="32">
        <f t="shared" si="24"/>
        <v>0.33583660864682763</v>
      </c>
      <c r="Q82" s="24">
        <f t="shared" si="25"/>
        <v>165</v>
      </c>
      <c r="R82" s="32">
        <f t="shared" si="26"/>
        <v>0.35645703312530019</v>
      </c>
      <c r="S82" s="24">
        <f t="shared" si="27"/>
        <v>165</v>
      </c>
      <c r="T82" s="32">
        <f t="shared" si="28"/>
        <v>0.35645703312529997</v>
      </c>
    </row>
    <row r="83" spans="1:20" ht="14.1" customHeight="1" x14ac:dyDescent="0.2">
      <c r="A83" s="10" t="s">
        <v>111</v>
      </c>
      <c r="B83" s="10" t="s">
        <v>143</v>
      </c>
      <c r="C83" s="10">
        <f t="shared" si="29"/>
        <v>75</v>
      </c>
      <c r="D83" s="30">
        <v>75</v>
      </c>
      <c r="E83" s="16"/>
      <c r="F83" s="33">
        <f t="shared" si="30"/>
        <v>0.1526530039303762</v>
      </c>
      <c r="G83" s="34">
        <f t="shared" ca="1" si="31"/>
        <v>16.309280210653881</v>
      </c>
      <c r="H83" s="45">
        <f t="shared" ca="1" si="32"/>
        <v>0</v>
      </c>
      <c r="I83" s="45">
        <f t="shared" ca="1" si="33"/>
        <v>0</v>
      </c>
      <c r="J83" s="33">
        <f t="shared" si="34"/>
        <v>0.16202592414786363</v>
      </c>
      <c r="K83" s="34">
        <f t="shared" ca="1" si="35"/>
        <v>15.559196648715751</v>
      </c>
      <c r="L83" s="25">
        <f t="shared" ca="1" si="36"/>
        <v>0</v>
      </c>
      <c r="M83" s="42">
        <f t="shared" ca="1" si="22"/>
        <v>0</v>
      </c>
      <c r="O83" s="24">
        <f t="shared" si="23"/>
        <v>75</v>
      </c>
      <c r="P83" s="32">
        <f t="shared" si="24"/>
        <v>0.1526530039303762</v>
      </c>
      <c r="Q83" s="24">
        <f t="shared" si="25"/>
        <v>75</v>
      </c>
      <c r="R83" s="32">
        <f t="shared" si="26"/>
        <v>0.16202592414786371</v>
      </c>
      <c r="S83" s="24">
        <f t="shared" si="27"/>
        <v>75</v>
      </c>
      <c r="T83" s="32">
        <f t="shared" si="28"/>
        <v>0.16202592414786363</v>
      </c>
    </row>
    <row r="84" spans="1:20" ht="14.1" customHeight="1" x14ac:dyDescent="0.2">
      <c r="A84" s="10" t="s">
        <v>111</v>
      </c>
      <c r="B84" s="10" t="s">
        <v>144</v>
      </c>
      <c r="C84" s="10">
        <f t="shared" si="29"/>
        <v>53</v>
      </c>
      <c r="D84" s="30">
        <v>53</v>
      </c>
      <c r="E84" s="16"/>
      <c r="F84" s="33">
        <f t="shared" si="30"/>
        <v>0.10787478944413251</v>
      </c>
      <c r="G84" s="34">
        <f t="shared" ca="1" si="31"/>
        <v>16.417155000098013</v>
      </c>
      <c r="H84" s="45">
        <f t="shared" ca="1" si="32"/>
        <v>0</v>
      </c>
      <c r="I84" s="45">
        <f t="shared" ca="1" si="33"/>
        <v>0</v>
      </c>
      <c r="J84" s="33">
        <f t="shared" si="34"/>
        <v>0.11449831973115696</v>
      </c>
      <c r="K84" s="34">
        <f t="shared" ca="1" si="35"/>
        <v>15.673694968446908</v>
      </c>
      <c r="L84" s="25">
        <f t="shared" ca="1" si="36"/>
        <v>0</v>
      </c>
      <c r="M84" s="42">
        <f t="shared" ca="1" si="22"/>
        <v>0</v>
      </c>
      <c r="O84" s="24">
        <f t="shared" si="23"/>
        <v>53</v>
      </c>
      <c r="P84" s="32">
        <f t="shared" si="24"/>
        <v>0.10787478944413251</v>
      </c>
      <c r="Q84" s="24">
        <f t="shared" si="25"/>
        <v>53</v>
      </c>
      <c r="R84" s="32">
        <f t="shared" si="26"/>
        <v>0.11449831973115702</v>
      </c>
      <c r="S84" s="24">
        <f t="shared" si="27"/>
        <v>53</v>
      </c>
      <c r="T84" s="32">
        <f t="shared" si="28"/>
        <v>0.11449831973115696</v>
      </c>
    </row>
    <row r="85" spans="1:20" ht="14.1" customHeight="1" x14ac:dyDescent="0.2">
      <c r="A85" s="10" t="s">
        <v>111</v>
      </c>
      <c r="B85" s="10" t="s">
        <v>145</v>
      </c>
      <c r="C85" s="10">
        <f t="shared" si="29"/>
        <v>115</v>
      </c>
      <c r="D85" s="30">
        <v>115</v>
      </c>
      <c r="E85" s="16"/>
      <c r="F85" s="33">
        <f t="shared" si="30"/>
        <v>0.23406793935991016</v>
      </c>
      <c r="G85" s="34">
        <f t="shared" ca="1" si="31"/>
        <v>16.651222939457924</v>
      </c>
      <c r="H85" s="45">
        <f t="shared" ca="1" si="32"/>
        <v>0</v>
      </c>
      <c r="I85" s="45">
        <f t="shared" ca="1" si="33"/>
        <v>0</v>
      </c>
      <c r="J85" s="33">
        <f t="shared" si="34"/>
        <v>0.24843975036005755</v>
      </c>
      <c r="K85" s="34">
        <f t="shared" ca="1" si="35"/>
        <v>15.922134718806966</v>
      </c>
      <c r="L85" s="25">
        <f t="shared" ca="1" si="36"/>
        <v>0</v>
      </c>
      <c r="M85" s="42">
        <f t="shared" ca="1" si="22"/>
        <v>0</v>
      </c>
      <c r="O85" s="24">
        <f t="shared" si="23"/>
        <v>115</v>
      </c>
      <c r="P85" s="32">
        <f t="shared" si="24"/>
        <v>0.23406793935991016</v>
      </c>
      <c r="Q85" s="24">
        <f t="shared" si="25"/>
        <v>115</v>
      </c>
      <c r="R85" s="32">
        <f t="shared" si="26"/>
        <v>0.24843975036005769</v>
      </c>
      <c r="S85" s="24">
        <f t="shared" si="27"/>
        <v>115</v>
      </c>
      <c r="T85" s="32">
        <f t="shared" si="28"/>
        <v>0.24843975036005755</v>
      </c>
    </row>
    <row r="86" spans="1:20" ht="14.1" customHeight="1" x14ac:dyDescent="0.2">
      <c r="A86" s="10" t="s">
        <v>111</v>
      </c>
      <c r="B86" s="10" t="s">
        <v>146</v>
      </c>
      <c r="C86" s="10">
        <f t="shared" si="29"/>
        <v>40</v>
      </c>
      <c r="D86" s="30">
        <v>40</v>
      </c>
      <c r="E86" s="16"/>
      <c r="F86" s="33">
        <f t="shared" si="30"/>
        <v>8.1414935429533972E-2</v>
      </c>
      <c r="G86" s="34">
        <f t="shared" ca="1" si="31"/>
        <v>16.732637874887459</v>
      </c>
      <c r="H86" s="45">
        <f t="shared" ca="1" si="32"/>
        <v>0</v>
      </c>
      <c r="I86" s="45">
        <f t="shared" ca="1" si="33"/>
        <v>0</v>
      </c>
      <c r="J86" s="33">
        <f t="shared" si="34"/>
        <v>8.6413826212193928E-2</v>
      </c>
      <c r="K86" s="34">
        <f t="shared" ca="1" si="35"/>
        <v>16.00854854501916</v>
      </c>
      <c r="L86" s="25">
        <f t="shared" ca="1" si="36"/>
        <v>1</v>
      </c>
      <c r="M86" s="42">
        <f t="shared" ca="1" si="22"/>
        <v>15</v>
      </c>
      <c r="O86" s="24">
        <f t="shared" si="23"/>
        <v>40</v>
      </c>
      <c r="P86" s="32">
        <f t="shared" si="24"/>
        <v>8.1414935429533972E-2</v>
      </c>
      <c r="Q86" s="24">
        <f t="shared" si="25"/>
        <v>40</v>
      </c>
      <c r="R86" s="32">
        <f t="shared" si="26"/>
        <v>8.6413826212193984E-2</v>
      </c>
      <c r="S86" s="24">
        <f t="shared" si="27"/>
        <v>40</v>
      </c>
      <c r="T86" s="32">
        <f t="shared" si="28"/>
        <v>8.6413826212193928E-2</v>
      </c>
    </row>
    <row r="87" spans="1:20" ht="14.1" customHeight="1" x14ac:dyDescent="0.2">
      <c r="A87" s="10" t="s">
        <v>111</v>
      </c>
      <c r="B87" s="10" t="s">
        <v>147</v>
      </c>
      <c r="C87" s="10">
        <f t="shared" si="29"/>
        <v>58</v>
      </c>
      <c r="D87" s="30">
        <v>58</v>
      </c>
      <c r="E87" s="16"/>
      <c r="F87" s="33">
        <f t="shared" si="30"/>
        <v>0.11805165637282426</v>
      </c>
      <c r="G87" s="34">
        <f t="shared" ca="1" si="31"/>
        <v>16.850689531260283</v>
      </c>
      <c r="H87" s="45">
        <f t="shared" ca="1" si="32"/>
        <v>0</v>
      </c>
      <c r="I87" s="45">
        <f t="shared" ca="1" si="33"/>
        <v>0</v>
      </c>
      <c r="J87" s="33">
        <f t="shared" si="34"/>
        <v>0.12530004800768121</v>
      </c>
      <c r="K87" s="34">
        <f t="shared" ca="1" si="35"/>
        <v>16.13384859302684</v>
      </c>
      <c r="L87" s="25">
        <f t="shared" ca="1" si="36"/>
        <v>0</v>
      </c>
      <c r="M87" s="42">
        <f t="shared" ca="1" si="22"/>
        <v>0</v>
      </c>
      <c r="O87" s="24">
        <f t="shared" si="23"/>
        <v>58</v>
      </c>
      <c r="P87" s="32">
        <f t="shared" si="24"/>
        <v>0.11805165637282426</v>
      </c>
      <c r="Q87" s="24">
        <f t="shared" si="25"/>
        <v>58</v>
      </c>
      <c r="R87" s="32">
        <f t="shared" si="26"/>
        <v>0.12530004800768127</v>
      </c>
      <c r="S87" s="24">
        <f t="shared" si="27"/>
        <v>58</v>
      </c>
      <c r="T87" s="32">
        <f t="shared" si="28"/>
        <v>0.12530004800768121</v>
      </c>
    </row>
    <row r="88" spans="1:20" ht="14.1" customHeight="1" x14ac:dyDescent="0.2">
      <c r="A88" s="10" t="s">
        <v>111</v>
      </c>
      <c r="B88" s="10" t="s">
        <v>148</v>
      </c>
      <c r="C88" s="10">
        <f t="shared" si="29"/>
        <v>110</v>
      </c>
      <c r="D88" s="30">
        <v>110</v>
      </c>
      <c r="E88" s="16"/>
      <c r="F88" s="33">
        <f t="shared" si="30"/>
        <v>0.22389107243121842</v>
      </c>
      <c r="G88" s="34">
        <f t="shared" ca="1" si="31"/>
        <v>17.074580603691501</v>
      </c>
      <c r="H88" s="45">
        <f t="shared" ca="1" si="32"/>
        <v>1</v>
      </c>
      <c r="I88" s="45">
        <f t="shared" ca="1" si="33"/>
        <v>15</v>
      </c>
      <c r="J88" s="33">
        <f t="shared" si="34"/>
        <v>0.23763802208353332</v>
      </c>
      <c r="K88" s="34">
        <f t="shared" ca="1" si="35"/>
        <v>16.371486615110374</v>
      </c>
      <c r="L88" s="25">
        <f t="shared" ca="1" si="36"/>
        <v>0</v>
      </c>
      <c r="M88" s="42">
        <f t="shared" ca="1" si="22"/>
        <v>0</v>
      </c>
      <c r="O88" s="24">
        <f t="shared" si="23"/>
        <v>110</v>
      </c>
      <c r="P88" s="32">
        <f t="shared" si="24"/>
        <v>0.22389107243121842</v>
      </c>
      <c r="Q88" s="24">
        <f t="shared" si="25"/>
        <v>110</v>
      </c>
      <c r="R88" s="32">
        <f t="shared" si="26"/>
        <v>0.23763802208353346</v>
      </c>
      <c r="S88" s="24">
        <f t="shared" si="27"/>
        <v>110</v>
      </c>
      <c r="T88" s="32">
        <f t="shared" si="28"/>
        <v>0.23763802208353332</v>
      </c>
    </row>
    <row r="89" spans="1:20" ht="14.1" customHeight="1" x14ac:dyDescent="0.2">
      <c r="A89" s="10" t="s">
        <v>111</v>
      </c>
      <c r="B89" s="10" t="s">
        <v>149</v>
      </c>
      <c r="C89" s="10">
        <f t="shared" si="29"/>
        <v>224</v>
      </c>
      <c r="D89" s="30">
        <v>224</v>
      </c>
      <c r="E89" s="16"/>
      <c r="F89" s="33">
        <f t="shared" si="30"/>
        <v>0.45592363840539024</v>
      </c>
      <c r="G89" s="34">
        <f t="shared" ca="1" si="31"/>
        <v>17.530504242096892</v>
      </c>
      <c r="H89" s="45">
        <f t="shared" ca="1" si="32"/>
        <v>0</v>
      </c>
      <c r="I89" s="45">
        <f t="shared" ca="1" si="33"/>
        <v>0</v>
      </c>
      <c r="J89" s="33">
        <f t="shared" si="34"/>
        <v>0.48391742678828603</v>
      </c>
      <c r="K89" s="34">
        <f t="shared" ca="1" si="35"/>
        <v>16.855404041898659</v>
      </c>
      <c r="L89" s="25">
        <f t="shared" ca="1" si="36"/>
        <v>0</v>
      </c>
      <c r="M89" s="42">
        <f t="shared" ca="1" si="22"/>
        <v>0</v>
      </c>
      <c r="O89" s="24">
        <f t="shared" si="23"/>
        <v>224</v>
      </c>
      <c r="P89" s="32">
        <f t="shared" si="24"/>
        <v>0.45592363840539024</v>
      </c>
      <c r="Q89" s="24">
        <f t="shared" si="25"/>
        <v>224</v>
      </c>
      <c r="R89" s="32">
        <f t="shared" si="26"/>
        <v>0.48391742678828631</v>
      </c>
      <c r="S89" s="24">
        <f t="shared" si="27"/>
        <v>224</v>
      </c>
      <c r="T89" s="32">
        <f t="shared" si="28"/>
        <v>0.48391742678828603</v>
      </c>
    </row>
    <row r="90" spans="1:20" ht="14.1" customHeight="1" x14ac:dyDescent="0.2">
      <c r="A90" s="10" t="s">
        <v>111</v>
      </c>
      <c r="B90" s="10" t="s">
        <v>150</v>
      </c>
      <c r="C90" s="10">
        <f t="shared" si="29"/>
        <v>136</v>
      </c>
      <c r="D90" s="30">
        <v>136</v>
      </c>
      <c r="E90" s="16"/>
      <c r="F90" s="33">
        <f t="shared" si="30"/>
        <v>0.27681078046041552</v>
      </c>
      <c r="G90" s="34">
        <f t="shared" ca="1" si="31"/>
        <v>17.807315022557308</v>
      </c>
      <c r="H90" s="45">
        <f t="shared" ca="1" si="32"/>
        <v>0</v>
      </c>
      <c r="I90" s="45">
        <f t="shared" ca="1" si="33"/>
        <v>0</v>
      </c>
      <c r="J90" s="33">
        <f t="shared" si="34"/>
        <v>0.29380700912145935</v>
      </c>
      <c r="K90" s="34">
        <f t="shared" ca="1" si="35"/>
        <v>17.149211051020117</v>
      </c>
      <c r="L90" s="25">
        <f t="shared" ca="1" si="36"/>
        <v>1</v>
      </c>
      <c r="M90" s="42">
        <f t="shared" ca="1" si="22"/>
        <v>15</v>
      </c>
      <c r="O90" s="24">
        <f t="shared" si="23"/>
        <v>136</v>
      </c>
      <c r="P90" s="32">
        <f t="shared" si="24"/>
        <v>0.27681078046041552</v>
      </c>
      <c r="Q90" s="24">
        <f t="shared" si="25"/>
        <v>136</v>
      </c>
      <c r="R90" s="32">
        <f t="shared" si="26"/>
        <v>0.29380700912145952</v>
      </c>
      <c r="S90" s="24">
        <f t="shared" si="27"/>
        <v>136</v>
      </c>
      <c r="T90" s="32">
        <f t="shared" si="28"/>
        <v>0.29380700912145935</v>
      </c>
    </row>
    <row r="91" spans="1:20" ht="14.1" customHeight="1" x14ac:dyDescent="0.2">
      <c r="A91" s="10" t="s">
        <v>111</v>
      </c>
      <c r="B91" s="10" t="s">
        <v>151</v>
      </c>
      <c r="C91" s="10">
        <f t="shared" si="29"/>
        <v>179</v>
      </c>
      <c r="D91" s="30">
        <v>179</v>
      </c>
      <c r="E91" s="16"/>
      <c r="F91" s="33">
        <f t="shared" si="30"/>
        <v>0.36433183604716451</v>
      </c>
      <c r="G91" s="34">
        <f t="shared" ca="1" si="31"/>
        <v>18.171646858604472</v>
      </c>
      <c r="H91" s="45">
        <f t="shared" ca="1" si="32"/>
        <v>1</v>
      </c>
      <c r="I91" s="45">
        <f t="shared" ca="1" si="33"/>
        <v>15</v>
      </c>
      <c r="J91" s="33">
        <f t="shared" si="34"/>
        <v>0.38670187229956782</v>
      </c>
      <c r="K91" s="34">
        <f t="shared" ca="1" si="35"/>
        <v>17.535912923319685</v>
      </c>
      <c r="L91" s="25">
        <f t="shared" ca="1" si="36"/>
        <v>0</v>
      </c>
      <c r="M91" s="42">
        <f t="shared" ca="1" si="22"/>
        <v>0</v>
      </c>
      <c r="O91" s="24">
        <f t="shared" si="23"/>
        <v>179</v>
      </c>
      <c r="P91" s="32">
        <f t="shared" si="24"/>
        <v>0.36433183604716451</v>
      </c>
      <c r="Q91" s="24">
        <f t="shared" si="25"/>
        <v>179</v>
      </c>
      <c r="R91" s="32">
        <f t="shared" si="26"/>
        <v>0.38670187229956809</v>
      </c>
      <c r="S91" s="24">
        <f t="shared" si="27"/>
        <v>179</v>
      </c>
      <c r="T91" s="32">
        <f t="shared" si="28"/>
        <v>0.38670187229956782</v>
      </c>
    </row>
    <row r="92" spans="1:20" ht="14.1" customHeight="1" x14ac:dyDescent="0.2">
      <c r="A92" s="10" t="s">
        <v>111</v>
      </c>
      <c r="B92" s="10" t="s">
        <v>152</v>
      </c>
      <c r="C92" s="10">
        <f t="shared" si="29"/>
        <v>246</v>
      </c>
      <c r="D92" s="30">
        <v>246</v>
      </c>
      <c r="E92" s="16"/>
      <c r="F92" s="33">
        <f t="shared" si="30"/>
        <v>0.50070185289163394</v>
      </c>
      <c r="G92" s="34">
        <f t="shared" ca="1" si="31"/>
        <v>18.672348711496106</v>
      </c>
      <c r="H92" s="45">
        <f t="shared" ca="1" si="32"/>
        <v>0</v>
      </c>
      <c r="I92" s="45">
        <f t="shared" ca="1" si="33"/>
        <v>0</v>
      </c>
      <c r="J92" s="33">
        <f t="shared" si="34"/>
        <v>0.53144503120499265</v>
      </c>
      <c r="K92" s="34">
        <f t="shared" ca="1" si="35"/>
        <v>18.067357954524677</v>
      </c>
      <c r="L92" s="25">
        <f t="shared" ca="1" si="36"/>
        <v>1</v>
      </c>
      <c r="M92" s="42">
        <f t="shared" ca="1" si="22"/>
        <v>15</v>
      </c>
      <c r="O92" s="24">
        <f t="shared" si="23"/>
        <v>246</v>
      </c>
      <c r="P92" s="32">
        <f t="shared" si="24"/>
        <v>0.50070185289163394</v>
      </c>
      <c r="Q92" s="24">
        <f t="shared" si="25"/>
        <v>246</v>
      </c>
      <c r="R92" s="32">
        <f t="shared" si="26"/>
        <v>0.53144503120499298</v>
      </c>
      <c r="S92" s="24">
        <f t="shared" si="27"/>
        <v>246</v>
      </c>
      <c r="T92" s="32">
        <f t="shared" si="28"/>
        <v>0.53144503120499265</v>
      </c>
    </row>
    <row r="93" spans="1:20" ht="14.1" customHeight="1" x14ac:dyDescent="0.2">
      <c r="A93" s="10" t="s">
        <v>111</v>
      </c>
      <c r="B93" s="10" t="s">
        <v>153</v>
      </c>
      <c r="C93" s="10">
        <f t="shared" si="29"/>
        <v>116</v>
      </c>
      <c r="D93" s="30">
        <v>116</v>
      </c>
      <c r="E93" s="16"/>
      <c r="F93" s="33">
        <f t="shared" si="30"/>
        <v>0.23610331274564852</v>
      </c>
      <c r="G93" s="34">
        <f t="shared" ca="1" si="31"/>
        <v>18.908452024241754</v>
      </c>
      <c r="H93" s="45">
        <f t="shared" ca="1" si="32"/>
        <v>0</v>
      </c>
      <c r="I93" s="45">
        <f t="shared" ca="1" si="33"/>
        <v>0</v>
      </c>
      <c r="J93" s="33">
        <f t="shared" si="34"/>
        <v>0.25060009601536243</v>
      </c>
      <c r="K93" s="34">
        <f t="shared" ca="1" si="35"/>
        <v>18.317958050540039</v>
      </c>
      <c r="L93" s="25">
        <f t="shared" ca="1" si="36"/>
        <v>0</v>
      </c>
      <c r="M93" s="42">
        <f t="shared" ca="1" si="22"/>
        <v>0</v>
      </c>
      <c r="O93" s="24">
        <f t="shared" si="23"/>
        <v>116</v>
      </c>
      <c r="P93" s="32">
        <f t="shared" si="24"/>
        <v>0.23610331274564852</v>
      </c>
      <c r="Q93" s="24">
        <f t="shared" si="25"/>
        <v>116</v>
      </c>
      <c r="R93" s="32">
        <f t="shared" si="26"/>
        <v>0.25060009601536254</v>
      </c>
      <c r="S93" s="24">
        <f t="shared" si="27"/>
        <v>116</v>
      </c>
      <c r="T93" s="32">
        <f t="shared" si="28"/>
        <v>0.25060009601536243</v>
      </c>
    </row>
    <row r="94" spans="1:20" ht="14.1" customHeight="1" x14ac:dyDescent="0.2">
      <c r="A94" s="10" t="s">
        <v>111</v>
      </c>
      <c r="B94" s="10" t="s">
        <v>154</v>
      </c>
      <c r="C94" s="10">
        <f t="shared" si="29"/>
        <v>91</v>
      </c>
      <c r="D94" s="30">
        <v>91</v>
      </c>
      <c r="E94" s="16"/>
      <c r="F94" s="33">
        <f t="shared" si="30"/>
        <v>0.18521897810218979</v>
      </c>
      <c r="G94" s="34">
        <f t="shared" ca="1" si="31"/>
        <v>19.093671002343942</v>
      </c>
      <c r="H94" s="45">
        <f t="shared" ca="1" si="32"/>
        <v>1</v>
      </c>
      <c r="I94" s="45">
        <f t="shared" ca="1" si="33"/>
        <v>15</v>
      </c>
      <c r="J94" s="33">
        <f t="shared" si="34"/>
        <v>0.19659145463274119</v>
      </c>
      <c r="K94" s="34">
        <f t="shared" ca="1" si="35"/>
        <v>18.514549505172781</v>
      </c>
      <c r="L94" s="25">
        <f t="shared" ca="1" si="36"/>
        <v>0</v>
      </c>
      <c r="M94" s="42">
        <f t="shared" ca="1" si="22"/>
        <v>0</v>
      </c>
      <c r="O94" s="24">
        <f t="shared" si="23"/>
        <v>91</v>
      </c>
      <c r="P94" s="32">
        <f t="shared" si="24"/>
        <v>0.18521897810218979</v>
      </c>
      <c r="Q94" s="24">
        <f t="shared" si="25"/>
        <v>91</v>
      </c>
      <c r="R94" s="32">
        <f t="shared" si="26"/>
        <v>0.1965914546327413</v>
      </c>
      <c r="S94" s="24">
        <f t="shared" si="27"/>
        <v>91</v>
      </c>
      <c r="T94" s="32">
        <f t="shared" si="28"/>
        <v>0.19659145463274119</v>
      </c>
    </row>
    <row r="95" spans="1:20" ht="14.1" customHeight="1" x14ac:dyDescent="0.2">
      <c r="A95" s="10" t="s">
        <v>111</v>
      </c>
      <c r="B95" s="10" t="s">
        <v>155</v>
      </c>
      <c r="C95" s="10">
        <f t="shared" si="29"/>
        <v>68</v>
      </c>
      <c r="D95" s="30">
        <v>68</v>
      </c>
      <c r="E95" s="16"/>
      <c r="F95" s="33">
        <f t="shared" si="30"/>
        <v>0.13840539023020776</v>
      </c>
      <c r="G95" s="34">
        <f t="shared" ca="1" si="31"/>
        <v>19.23207639257415</v>
      </c>
      <c r="H95" s="45">
        <f t="shared" ca="1" si="32"/>
        <v>0</v>
      </c>
      <c r="I95" s="45">
        <f t="shared" ca="1" si="33"/>
        <v>0</v>
      </c>
      <c r="J95" s="33">
        <f t="shared" si="34"/>
        <v>0.14690350456072968</v>
      </c>
      <c r="K95" s="34">
        <f t="shared" ca="1" si="35"/>
        <v>18.66145300973351</v>
      </c>
      <c r="L95" s="25">
        <f t="shared" ca="1" si="36"/>
        <v>0</v>
      </c>
      <c r="M95" s="42">
        <f t="shared" ca="1" si="22"/>
        <v>0</v>
      </c>
      <c r="O95" s="24">
        <f t="shared" si="23"/>
        <v>68</v>
      </c>
      <c r="P95" s="32">
        <f t="shared" si="24"/>
        <v>0.13840539023020776</v>
      </c>
      <c r="Q95" s="24">
        <f t="shared" si="25"/>
        <v>68</v>
      </c>
      <c r="R95" s="32">
        <f t="shared" si="26"/>
        <v>0.14690350456072976</v>
      </c>
      <c r="S95" s="24">
        <f t="shared" si="27"/>
        <v>68</v>
      </c>
      <c r="T95" s="32">
        <f t="shared" si="28"/>
        <v>0.14690350456072968</v>
      </c>
    </row>
    <row r="96" spans="1:20" ht="14.1" customHeight="1" x14ac:dyDescent="0.2">
      <c r="A96" s="10" t="s">
        <v>111</v>
      </c>
      <c r="B96" s="10" t="s">
        <v>156</v>
      </c>
      <c r="C96" s="10">
        <f t="shared" si="29"/>
        <v>101</v>
      </c>
      <c r="D96" s="30">
        <v>101</v>
      </c>
      <c r="E96" s="16"/>
      <c r="F96" s="33">
        <f t="shared" si="30"/>
        <v>0.20557271195957327</v>
      </c>
      <c r="G96" s="34">
        <f t="shared" ca="1" si="31"/>
        <v>19.437649104533723</v>
      </c>
      <c r="H96" s="45">
        <f t="shared" ca="1" si="32"/>
        <v>0</v>
      </c>
      <c r="I96" s="45">
        <f t="shared" ca="1" si="33"/>
        <v>0</v>
      </c>
      <c r="J96" s="33">
        <f t="shared" si="34"/>
        <v>0.21819491118578968</v>
      </c>
      <c r="K96" s="34">
        <f t="shared" ca="1" si="35"/>
        <v>18.8796479209193</v>
      </c>
      <c r="L96" s="25">
        <f t="shared" ca="1" si="36"/>
        <v>0</v>
      </c>
      <c r="M96" s="42">
        <f t="shared" ca="1" si="22"/>
        <v>0</v>
      </c>
      <c r="O96" s="24">
        <f t="shared" si="23"/>
        <v>101</v>
      </c>
      <c r="P96" s="32">
        <f t="shared" si="24"/>
        <v>0.20557271195957327</v>
      </c>
      <c r="Q96" s="24">
        <f t="shared" si="25"/>
        <v>101</v>
      </c>
      <c r="R96" s="32">
        <f t="shared" si="26"/>
        <v>0.21819491118578982</v>
      </c>
      <c r="S96" s="24">
        <f t="shared" si="27"/>
        <v>101</v>
      </c>
      <c r="T96" s="32">
        <f t="shared" si="28"/>
        <v>0.21819491118578968</v>
      </c>
    </row>
    <row r="97" spans="1:20" ht="14.1" customHeight="1" x14ac:dyDescent="0.2">
      <c r="A97" s="10" t="s">
        <v>111</v>
      </c>
      <c r="B97" s="10" t="s">
        <v>157</v>
      </c>
      <c r="C97" s="10">
        <f t="shared" si="29"/>
        <v>61</v>
      </c>
      <c r="D97" s="30">
        <v>61</v>
      </c>
      <c r="E97" s="16"/>
      <c r="F97" s="33">
        <f t="shared" si="30"/>
        <v>0.1241577765300393</v>
      </c>
      <c r="G97" s="34">
        <f t="shared" ca="1" si="31"/>
        <v>19.561806881063763</v>
      </c>
      <c r="H97" s="45">
        <f t="shared" ca="1" si="32"/>
        <v>0</v>
      </c>
      <c r="I97" s="45">
        <f t="shared" ca="1" si="33"/>
        <v>0</v>
      </c>
      <c r="J97" s="33">
        <f t="shared" si="34"/>
        <v>0.13178108497359575</v>
      </c>
      <c r="K97" s="34">
        <f t="shared" ca="1" si="35"/>
        <v>19.011429005892897</v>
      </c>
      <c r="L97" s="25">
        <f t="shared" ca="1" si="36"/>
        <v>1</v>
      </c>
      <c r="M97" s="42">
        <f t="shared" ca="1" si="22"/>
        <v>15</v>
      </c>
      <c r="O97" s="24">
        <f t="shared" si="23"/>
        <v>61</v>
      </c>
      <c r="P97" s="32">
        <f t="shared" si="24"/>
        <v>0.1241577765300393</v>
      </c>
      <c r="Q97" s="24">
        <f t="shared" si="25"/>
        <v>61</v>
      </c>
      <c r="R97" s="32">
        <f t="shared" si="26"/>
        <v>0.13178108497359584</v>
      </c>
      <c r="S97" s="24">
        <f t="shared" si="27"/>
        <v>61</v>
      </c>
      <c r="T97" s="32">
        <f t="shared" si="28"/>
        <v>0.13178108497359575</v>
      </c>
    </row>
    <row r="98" spans="1:20" ht="14.1" customHeight="1" x14ac:dyDescent="0.2">
      <c r="A98" s="10" t="s">
        <v>111</v>
      </c>
      <c r="B98" s="10" t="s">
        <v>158</v>
      </c>
      <c r="C98" s="10">
        <f t="shared" si="29"/>
        <v>70</v>
      </c>
      <c r="D98" s="30">
        <v>70</v>
      </c>
      <c r="E98" s="16"/>
      <c r="F98" s="33">
        <f t="shared" si="30"/>
        <v>0.14247613700168443</v>
      </c>
      <c r="G98" s="34">
        <f t="shared" ca="1" si="31"/>
        <v>19.704283018065446</v>
      </c>
      <c r="H98" s="45">
        <f t="shared" ca="1" si="32"/>
        <v>0</v>
      </c>
      <c r="I98" s="45">
        <f t="shared" ca="1" si="33"/>
        <v>0</v>
      </c>
      <c r="J98" s="33">
        <f t="shared" si="34"/>
        <v>0.15122419587133937</v>
      </c>
      <c r="K98" s="34">
        <f t="shared" ca="1" si="35"/>
        <v>19.162653201764236</v>
      </c>
      <c r="L98" s="25">
        <f t="shared" ca="1" si="36"/>
        <v>0</v>
      </c>
      <c r="M98" s="42">
        <f t="shared" ca="1" si="22"/>
        <v>0</v>
      </c>
      <c r="O98" s="24">
        <f t="shared" si="23"/>
        <v>70</v>
      </c>
      <c r="P98" s="32">
        <f t="shared" si="24"/>
        <v>0.14247613700168446</v>
      </c>
      <c r="Q98" s="24">
        <f t="shared" si="25"/>
        <v>70</v>
      </c>
      <c r="R98" s="32">
        <f t="shared" si="26"/>
        <v>0.15122419587133948</v>
      </c>
      <c r="S98" s="24">
        <f t="shared" si="27"/>
        <v>70</v>
      </c>
      <c r="T98" s="32">
        <f t="shared" si="28"/>
        <v>0.15122419587133937</v>
      </c>
    </row>
    <row r="99" spans="1:20" ht="14.1" customHeight="1" x14ac:dyDescent="0.2">
      <c r="A99" s="10" t="s">
        <v>111</v>
      </c>
      <c r="B99" s="10" t="s">
        <v>159</v>
      </c>
      <c r="C99" s="10">
        <f t="shared" si="29"/>
        <v>108</v>
      </c>
      <c r="D99" s="30">
        <v>108</v>
      </c>
      <c r="E99" s="16"/>
      <c r="F99" s="33">
        <f t="shared" si="30"/>
        <v>0.21982032565974172</v>
      </c>
      <c r="G99" s="34">
        <f t="shared" ca="1" si="31"/>
        <v>19.924103343725189</v>
      </c>
      <c r="H99" s="45">
        <f t="shared" ca="1" si="32"/>
        <v>0</v>
      </c>
      <c r="I99" s="45">
        <f t="shared" ca="1" si="33"/>
        <v>0</v>
      </c>
      <c r="J99" s="33">
        <f t="shared" si="34"/>
        <v>0.2333173307729236</v>
      </c>
      <c r="K99" s="34">
        <f t="shared" ca="1" si="35"/>
        <v>19.395970532537159</v>
      </c>
      <c r="L99" s="25">
        <f t="shared" ca="1" si="36"/>
        <v>0</v>
      </c>
      <c r="M99" s="42">
        <f t="shared" ca="1" si="22"/>
        <v>0</v>
      </c>
      <c r="O99" s="24">
        <f t="shared" si="23"/>
        <v>108</v>
      </c>
      <c r="P99" s="32">
        <f t="shared" si="24"/>
        <v>0.21982032565974172</v>
      </c>
      <c r="Q99" s="24">
        <f t="shared" si="25"/>
        <v>108</v>
      </c>
      <c r="R99" s="32">
        <f t="shared" si="26"/>
        <v>0.23331733077292377</v>
      </c>
      <c r="S99" s="24">
        <f t="shared" si="27"/>
        <v>108</v>
      </c>
      <c r="T99" s="32">
        <f t="shared" si="28"/>
        <v>0.2333173307729236</v>
      </c>
    </row>
    <row r="100" spans="1:20" ht="14.1" customHeight="1" x14ac:dyDescent="0.2">
      <c r="A100" s="10" t="s">
        <v>111</v>
      </c>
      <c r="B100" s="10" t="s">
        <v>160</v>
      </c>
      <c r="C100" s="10">
        <f t="shared" si="29"/>
        <v>67</v>
      </c>
      <c r="D100" s="30">
        <v>67</v>
      </c>
      <c r="E100" s="16"/>
      <c r="F100" s="33">
        <f t="shared" si="30"/>
        <v>0.13637001684446939</v>
      </c>
      <c r="G100" s="34">
        <f t="shared" ca="1" si="31"/>
        <v>20.060473360569659</v>
      </c>
      <c r="H100" s="45">
        <f t="shared" ca="1" si="32"/>
        <v>1</v>
      </c>
      <c r="I100" s="45">
        <f t="shared" ca="1" si="33"/>
        <v>15</v>
      </c>
      <c r="J100" s="33">
        <f t="shared" si="34"/>
        <v>0.14474315890542483</v>
      </c>
      <c r="K100" s="34">
        <f t="shared" ca="1" si="35"/>
        <v>19.540713691442583</v>
      </c>
      <c r="L100" s="25">
        <f t="shared" ca="1" si="36"/>
        <v>0</v>
      </c>
      <c r="M100" s="42">
        <f t="shared" ca="1" si="22"/>
        <v>0</v>
      </c>
      <c r="O100" s="24">
        <f t="shared" si="23"/>
        <v>67</v>
      </c>
      <c r="P100" s="32">
        <f t="shared" si="24"/>
        <v>0.13637001684446939</v>
      </c>
      <c r="Q100" s="24">
        <f t="shared" si="25"/>
        <v>67</v>
      </c>
      <c r="R100" s="32">
        <f t="shared" si="26"/>
        <v>0.14474315890542491</v>
      </c>
      <c r="S100" s="24">
        <f t="shared" si="27"/>
        <v>67</v>
      </c>
      <c r="T100" s="32">
        <f t="shared" si="28"/>
        <v>0.14474315890542483</v>
      </c>
    </row>
    <row r="101" spans="1:20" ht="14.1" customHeight="1" x14ac:dyDescent="0.2">
      <c r="A101" s="10" t="s">
        <v>111</v>
      </c>
      <c r="B101" s="10" t="s">
        <v>161</v>
      </c>
      <c r="C101" s="10">
        <f t="shared" si="29"/>
        <v>72</v>
      </c>
      <c r="D101" s="30">
        <v>72</v>
      </c>
      <c r="E101" s="16"/>
      <c r="F101" s="33">
        <f t="shared" si="30"/>
        <v>0.14654688377316114</v>
      </c>
      <c r="G101" s="34">
        <f t="shared" ca="1" si="31"/>
        <v>20.207020244342822</v>
      </c>
      <c r="H101" s="45">
        <f t="shared" ca="1" si="32"/>
        <v>0</v>
      </c>
      <c r="I101" s="45">
        <f t="shared" ca="1" si="33"/>
        <v>0</v>
      </c>
      <c r="J101" s="33">
        <f t="shared" si="34"/>
        <v>0.15554488718194909</v>
      </c>
      <c r="K101" s="34">
        <f t="shared" ca="1" si="35"/>
        <v>19.696258578624533</v>
      </c>
      <c r="L101" s="25">
        <f t="shared" ca="1" si="36"/>
        <v>0</v>
      </c>
      <c r="M101" s="42">
        <f t="shared" ca="1" si="22"/>
        <v>0</v>
      </c>
      <c r="O101" s="24">
        <f t="shared" si="23"/>
        <v>72</v>
      </c>
      <c r="P101" s="32">
        <f t="shared" si="24"/>
        <v>0.14654688377316116</v>
      </c>
      <c r="Q101" s="24">
        <f t="shared" si="25"/>
        <v>72</v>
      </c>
      <c r="R101" s="32">
        <f t="shared" si="26"/>
        <v>0.15554488718194917</v>
      </c>
      <c r="S101" s="24">
        <f t="shared" si="27"/>
        <v>72</v>
      </c>
      <c r="T101" s="32">
        <f t="shared" si="28"/>
        <v>0.15554488718194909</v>
      </c>
    </row>
    <row r="102" spans="1:20" ht="14.1" customHeight="1" x14ac:dyDescent="0.2">
      <c r="A102" s="10" t="s">
        <v>111</v>
      </c>
      <c r="B102" s="10" t="s">
        <v>90</v>
      </c>
      <c r="C102" s="10">
        <f t="shared" si="29"/>
        <v>140</v>
      </c>
      <c r="D102" s="30">
        <v>140</v>
      </c>
      <c r="E102" s="16"/>
      <c r="F102" s="33">
        <f t="shared" si="30"/>
        <v>0.28495227400336887</v>
      </c>
      <c r="G102" s="34">
        <f t="shared" ca="1" si="31"/>
        <v>20.491972518346191</v>
      </c>
      <c r="H102" s="45">
        <f t="shared" ca="1" si="32"/>
        <v>0</v>
      </c>
      <c r="I102" s="45">
        <f t="shared" ca="1" si="33"/>
        <v>0</v>
      </c>
      <c r="J102" s="33">
        <f t="shared" si="34"/>
        <v>0.30244839174267873</v>
      </c>
      <c r="K102" s="34">
        <f t="shared" ca="1" si="35"/>
        <v>19.998706970367213</v>
      </c>
      <c r="L102" s="25">
        <f t="shared" ca="1" si="36"/>
        <v>0</v>
      </c>
      <c r="M102" s="42">
        <f t="shared" ca="1" si="22"/>
        <v>0</v>
      </c>
      <c r="O102" s="24">
        <f t="shared" si="23"/>
        <v>140</v>
      </c>
      <c r="P102" s="32">
        <f t="shared" si="24"/>
        <v>0.28495227400336892</v>
      </c>
      <c r="Q102" s="24">
        <f t="shared" si="25"/>
        <v>140</v>
      </c>
      <c r="R102" s="32">
        <f t="shared" si="26"/>
        <v>0.30244839174267896</v>
      </c>
      <c r="S102" s="24">
        <f t="shared" si="27"/>
        <v>140</v>
      </c>
      <c r="T102" s="32">
        <f t="shared" si="28"/>
        <v>0.30244839174267873</v>
      </c>
    </row>
    <row r="103" spans="1:20" ht="14.1" customHeight="1" x14ac:dyDescent="0.2">
      <c r="A103" s="10" t="s">
        <v>111</v>
      </c>
      <c r="B103" s="10" t="s">
        <v>91</v>
      </c>
      <c r="C103" s="10">
        <f t="shared" si="29"/>
        <v>136</v>
      </c>
      <c r="D103" s="30">
        <v>136</v>
      </c>
      <c r="E103" s="16"/>
      <c r="F103" s="33">
        <f t="shared" si="30"/>
        <v>0.27681078046041552</v>
      </c>
      <c r="G103" s="34">
        <f t="shared" ca="1" si="31"/>
        <v>20.768783298806607</v>
      </c>
      <c r="H103" s="45">
        <f t="shared" ca="1" si="32"/>
        <v>0</v>
      </c>
      <c r="I103" s="45">
        <f t="shared" ca="1" si="33"/>
        <v>0</v>
      </c>
      <c r="J103" s="33">
        <f t="shared" si="34"/>
        <v>0.29380700912145935</v>
      </c>
      <c r="K103" s="34">
        <f t="shared" ca="1" si="35"/>
        <v>20.292513979488671</v>
      </c>
      <c r="L103" s="25">
        <f t="shared" ca="1" si="36"/>
        <v>1</v>
      </c>
      <c r="M103" s="42">
        <f t="shared" ca="1" si="22"/>
        <v>15</v>
      </c>
      <c r="O103" s="24">
        <f t="shared" si="23"/>
        <v>136</v>
      </c>
      <c r="P103" s="32">
        <f t="shared" si="24"/>
        <v>0.27681078046041552</v>
      </c>
      <c r="Q103" s="24">
        <f t="shared" si="25"/>
        <v>136</v>
      </c>
      <c r="R103" s="32">
        <f t="shared" si="26"/>
        <v>0.29380700912145952</v>
      </c>
      <c r="S103" s="24">
        <f t="shared" si="27"/>
        <v>136</v>
      </c>
      <c r="T103" s="32">
        <f t="shared" si="28"/>
        <v>0.29380700912145935</v>
      </c>
    </row>
    <row r="104" spans="1:20" ht="14.1" customHeight="1" x14ac:dyDescent="0.2">
      <c r="A104" s="10" t="s">
        <v>111</v>
      </c>
      <c r="B104" s="10" t="s">
        <v>92</v>
      </c>
      <c r="C104" s="10">
        <f t="shared" si="29"/>
        <v>116</v>
      </c>
      <c r="D104" s="30">
        <v>116</v>
      </c>
      <c r="E104" s="16"/>
      <c r="F104" s="33">
        <f t="shared" si="30"/>
        <v>0.23610331274564852</v>
      </c>
      <c r="G104" s="34">
        <f t="shared" ca="1" si="31"/>
        <v>21.004886611552255</v>
      </c>
      <c r="H104" s="45">
        <f t="shared" ca="1" si="32"/>
        <v>1</v>
      </c>
      <c r="I104" s="45">
        <f t="shared" ca="1" si="33"/>
        <v>15</v>
      </c>
      <c r="J104" s="33">
        <f t="shared" si="34"/>
        <v>0.25060009601536243</v>
      </c>
      <c r="K104" s="34">
        <f t="shared" ca="1" si="35"/>
        <v>20.543114075504032</v>
      </c>
      <c r="L104" s="25">
        <f t="shared" ca="1" si="36"/>
        <v>0</v>
      </c>
      <c r="M104" s="42">
        <f t="shared" ca="1" si="22"/>
        <v>0</v>
      </c>
      <c r="O104" s="24">
        <f t="shared" si="23"/>
        <v>116</v>
      </c>
      <c r="P104" s="32">
        <f t="shared" si="24"/>
        <v>0.23610331274564852</v>
      </c>
      <c r="Q104" s="24">
        <f t="shared" si="25"/>
        <v>116</v>
      </c>
      <c r="R104" s="32">
        <f t="shared" si="26"/>
        <v>0.25060009601536254</v>
      </c>
      <c r="S104" s="24">
        <f t="shared" si="27"/>
        <v>116</v>
      </c>
      <c r="T104" s="32">
        <f t="shared" si="28"/>
        <v>0.25060009601536243</v>
      </c>
    </row>
    <row r="105" spans="1:20" ht="14.1" customHeight="1" x14ac:dyDescent="0.2">
      <c r="A105" s="10" t="s">
        <v>111</v>
      </c>
      <c r="B105" s="10" t="s">
        <v>93</v>
      </c>
      <c r="C105" s="10">
        <f t="shared" si="29"/>
        <v>142</v>
      </c>
      <c r="D105" s="30">
        <v>142</v>
      </c>
      <c r="E105" s="16"/>
      <c r="F105" s="33">
        <f t="shared" si="30"/>
        <v>0.2890230207748456</v>
      </c>
      <c r="G105" s="34">
        <f t="shared" ca="1" si="31"/>
        <v>21.2939096323271</v>
      </c>
      <c r="H105" s="45">
        <f t="shared" ca="1" si="32"/>
        <v>0</v>
      </c>
      <c r="I105" s="45">
        <f t="shared" ca="1" si="33"/>
        <v>0</v>
      </c>
      <c r="J105" s="33">
        <f t="shared" si="34"/>
        <v>0.30676908305328848</v>
      </c>
      <c r="K105" s="34">
        <f t="shared" ca="1" si="35"/>
        <v>20.849883158557322</v>
      </c>
      <c r="L105" s="25">
        <f t="shared" ca="1" si="36"/>
        <v>0</v>
      </c>
      <c r="M105" s="42">
        <f t="shared" ref="M105:M136" ca="1" si="37">MIN(C105,L105*C$6)</f>
        <v>0</v>
      </c>
      <c r="O105" s="24">
        <f t="shared" ref="O105:O136" si="38">+($D105/2)*(SIGN(1-P$6*$D105)+1)</f>
        <v>142</v>
      </c>
      <c r="P105" s="32">
        <f t="shared" ref="P105:P136" si="39">MIN(1,P$6*$D105)</f>
        <v>0.2890230207748456</v>
      </c>
      <c r="Q105" s="24">
        <f t="shared" ref="Q105:Q136" si="40">+($D105/2)*(SIGN(1-R$6*$D105)+1)</f>
        <v>142</v>
      </c>
      <c r="R105" s="32">
        <f t="shared" ref="R105:R136" si="41">MIN(1,R$6*$D105)</f>
        <v>0.30676908305328865</v>
      </c>
      <c r="S105" s="24">
        <f t="shared" ref="S105:S136" si="42">+($D105/2)*(SIGN(1-T$6*$D105)+1)</f>
        <v>142</v>
      </c>
      <c r="T105" s="32">
        <f t="shared" ref="T105:T136" si="43">MIN(1,T$6*$D105)</f>
        <v>0.30676908305328848</v>
      </c>
    </row>
    <row r="106" spans="1:20" ht="14.1" customHeight="1" x14ac:dyDescent="0.2">
      <c r="A106" s="10" t="s">
        <v>111</v>
      </c>
      <c r="B106" s="10" t="s">
        <v>94</v>
      </c>
      <c r="C106" s="10">
        <f t="shared" si="29"/>
        <v>109</v>
      </c>
      <c r="D106" s="30">
        <v>109</v>
      </c>
      <c r="E106" s="16"/>
      <c r="F106" s="33">
        <f t="shared" si="30"/>
        <v>0.22185569904548005</v>
      </c>
      <c r="G106" s="34">
        <f t="shared" ca="1" si="31"/>
        <v>21.515765331372581</v>
      </c>
      <c r="H106" s="45">
        <f t="shared" ca="1" si="32"/>
        <v>0</v>
      </c>
      <c r="I106" s="45">
        <f t="shared" ca="1" si="33"/>
        <v>0</v>
      </c>
      <c r="J106" s="33">
        <f t="shared" si="34"/>
        <v>0.23547767642822848</v>
      </c>
      <c r="K106" s="34">
        <f t="shared" ca="1" si="35"/>
        <v>21.085360834985551</v>
      </c>
      <c r="L106" s="25">
        <f t="shared" ca="1" si="36"/>
        <v>1</v>
      </c>
      <c r="M106" s="42">
        <f t="shared" ca="1" si="37"/>
        <v>15</v>
      </c>
      <c r="O106" s="24">
        <f t="shared" si="38"/>
        <v>109</v>
      </c>
      <c r="P106" s="32">
        <f t="shared" si="39"/>
        <v>0.22185569904548008</v>
      </c>
      <c r="Q106" s="24">
        <f t="shared" si="40"/>
        <v>109</v>
      </c>
      <c r="R106" s="32">
        <f t="shared" si="41"/>
        <v>0.23547767642822862</v>
      </c>
      <c r="S106" s="24">
        <f t="shared" si="42"/>
        <v>109</v>
      </c>
      <c r="T106" s="32">
        <f t="shared" si="43"/>
        <v>0.23547767642822848</v>
      </c>
    </row>
    <row r="107" spans="1:20" ht="14.1" customHeight="1" x14ac:dyDescent="0.2">
      <c r="A107" s="10" t="s">
        <v>111</v>
      </c>
      <c r="B107" s="10" t="s">
        <v>131</v>
      </c>
      <c r="C107" s="10">
        <f t="shared" si="29"/>
        <v>127</v>
      </c>
      <c r="D107" s="30">
        <v>127</v>
      </c>
      <c r="E107" s="16"/>
      <c r="F107" s="33">
        <f t="shared" si="30"/>
        <v>0.25849241998877037</v>
      </c>
      <c r="G107" s="34">
        <f t="shared" ca="1" si="31"/>
        <v>21.77425775136135</v>
      </c>
      <c r="H107" s="45">
        <f t="shared" ca="1" si="32"/>
        <v>0</v>
      </c>
      <c r="I107" s="45">
        <f t="shared" ca="1" si="33"/>
        <v>0</v>
      </c>
      <c r="J107" s="33">
        <f t="shared" si="34"/>
        <v>0.27436389822371571</v>
      </c>
      <c r="K107" s="34">
        <f t="shared" ca="1" si="35"/>
        <v>21.359724733209266</v>
      </c>
      <c r="L107" s="25">
        <f t="shared" ca="1" si="36"/>
        <v>0</v>
      </c>
      <c r="M107" s="42">
        <f t="shared" ca="1" si="37"/>
        <v>0</v>
      </c>
      <c r="O107" s="24">
        <f t="shared" si="38"/>
        <v>127</v>
      </c>
      <c r="P107" s="32">
        <f t="shared" si="39"/>
        <v>0.25849241998877037</v>
      </c>
      <c r="Q107" s="24">
        <f t="shared" si="40"/>
        <v>127</v>
      </c>
      <c r="R107" s="32">
        <f t="shared" si="41"/>
        <v>0.27436389822371587</v>
      </c>
      <c r="S107" s="24">
        <f t="shared" si="42"/>
        <v>127</v>
      </c>
      <c r="T107" s="32">
        <f t="shared" si="43"/>
        <v>0.27436389822371571</v>
      </c>
    </row>
    <row r="108" spans="1:20" ht="14.1" customHeight="1" x14ac:dyDescent="0.2">
      <c r="A108" s="10" t="s">
        <v>111</v>
      </c>
      <c r="B108" s="10" t="s">
        <v>132</v>
      </c>
      <c r="C108" s="10">
        <f t="shared" si="29"/>
        <v>103</v>
      </c>
      <c r="D108" s="30">
        <v>103</v>
      </c>
      <c r="E108" s="16"/>
      <c r="F108" s="33">
        <f t="shared" si="30"/>
        <v>0.20964345873104998</v>
      </c>
      <c r="G108" s="34">
        <f t="shared" ca="1" si="31"/>
        <v>21.983901210092402</v>
      </c>
      <c r="H108" s="45">
        <f t="shared" ca="1" si="32"/>
        <v>0</v>
      </c>
      <c r="I108" s="45">
        <f t="shared" ca="1" si="33"/>
        <v>0</v>
      </c>
      <c r="J108" s="33">
        <f t="shared" si="34"/>
        <v>0.22251560249639937</v>
      </c>
      <c r="K108" s="34">
        <f t="shared" ca="1" si="35"/>
        <v>21.582240335705666</v>
      </c>
      <c r="L108" s="25">
        <f t="shared" ca="1" si="36"/>
        <v>0</v>
      </c>
      <c r="M108" s="42">
        <f t="shared" ca="1" si="37"/>
        <v>0</v>
      </c>
      <c r="O108" s="24">
        <f t="shared" si="38"/>
        <v>103</v>
      </c>
      <c r="P108" s="32">
        <f t="shared" si="39"/>
        <v>0.20964345873104998</v>
      </c>
      <c r="Q108" s="24">
        <f t="shared" si="40"/>
        <v>103</v>
      </c>
      <c r="R108" s="32">
        <f t="shared" si="41"/>
        <v>0.22251560249639951</v>
      </c>
      <c r="S108" s="24">
        <f t="shared" si="42"/>
        <v>103</v>
      </c>
      <c r="T108" s="32">
        <f t="shared" si="43"/>
        <v>0.22251560249639937</v>
      </c>
    </row>
    <row r="109" spans="1:20" ht="14.1" customHeight="1" x14ac:dyDescent="0.2">
      <c r="A109" s="10" t="s">
        <v>111</v>
      </c>
      <c r="B109" s="10" t="s">
        <v>133</v>
      </c>
      <c r="C109" s="10">
        <f t="shared" si="29"/>
        <v>93</v>
      </c>
      <c r="D109" s="30">
        <v>93</v>
      </c>
      <c r="E109" s="16"/>
      <c r="F109" s="33">
        <f t="shared" si="30"/>
        <v>0.18928972487366649</v>
      </c>
      <c r="G109" s="34">
        <f t="shared" ca="1" si="31"/>
        <v>22.173190934966069</v>
      </c>
      <c r="H109" s="45">
        <f t="shared" ca="1" si="32"/>
        <v>1</v>
      </c>
      <c r="I109" s="45">
        <f t="shared" ca="1" si="33"/>
        <v>15</v>
      </c>
      <c r="J109" s="33">
        <f t="shared" si="34"/>
        <v>0.20091214594335088</v>
      </c>
      <c r="K109" s="34">
        <f t="shared" ca="1" si="35"/>
        <v>21.783152481649019</v>
      </c>
      <c r="L109" s="25">
        <f t="shared" ca="1" si="36"/>
        <v>0</v>
      </c>
      <c r="M109" s="42">
        <f t="shared" ca="1" si="37"/>
        <v>0</v>
      </c>
      <c r="O109" s="24">
        <f t="shared" si="38"/>
        <v>93</v>
      </c>
      <c r="P109" s="32">
        <f t="shared" si="39"/>
        <v>0.18928972487366649</v>
      </c>
      <c r="Q109" s="24">
        <f t="shared" si="40"/>
        <v>93</v>
      </c>
      <c r="R109" s="32">
        <f t="shared" si="41"/>
        <v>0.20091214594335102</v>
      </c>
      <c r="S109" s="24">
        <f t="shared" si="42"/>
        <v>93</v>
      </c>
      <c r="T109" s="32">
        <f t="shared" si="43"/>
        <v>0.20091214594335088</v>
      </c>
    </row>
    <row r="110" spans="1:20" ht="14.1" customHeight="1" x14ac:dyDescent="0.2">
      <c r="A110" s="10" t="s">
        <v>111</v>
      </c>
      <c r="B110" s="10" t="s">
        <v>134</v>
      </c>
      <c r="C110" s="10">
        <f t="shared" si="29"/>
        <v>91</v>
      </c>
      <c r="D110" s="30">
        <v>91</v>
      </c>
      <c r="E110" s="16"/>
      <c r="F110" s="33">
        <f t="shared" si="30"/>
        <v>0.18521897810218979</v>
      </c>
      <c r="G110" s="34">
        <f t="shared" ca="1" si="31"/>
        <v>22.358409913068257</v>
      </c>
      <c r="H110" s="45">
        <f t="shared" ca="1" si="32"/>
        <v>0</v>
      </c>
      <c r="I110" s="45">
        <f t="shared" ca="1" si="33"/>
        <v>0</v>
      </c>
      <c r="J110" s="33">
        <f t="shared" si="34"/>
        <v>0.19659145463274119</v>
      </c>
      <c r="K110" s="34">
        <f t="shared" ca="1" si="35"/>
        <v>21.979743936281761</v>
      </c>
      <c r="L110" s="25">
        <f t="shared" ca="1" si="36"/>
        <v>0</v>
      </c>
      <c r="M110" s="42">
        <f t="shared" ca="1" si="37"/>
        <v>0</v>
      </c>
      <c r="O110" s="24">
        <f t="shared" si="38"/>
        <v>91</v>
      </c>
      <c r="P110" s="32">
        <f t="shared" si="39"/>
        <v>0.18521897810218979</v>
      </c>
      <c r="Q110" s="24">
        <f t="shared" si="40"/>
        <v>91</v>
      </c>
      <c r="R110" s="32">
        <f t="shared" si="41"/>
        <v>0.1965914546327413</v>
      </c>
      <c r="S110" s="24">
        <f t="shared" si="42"/>
        <v>91</v>
      </c>
      <c r="T110" s="32">
        <f t="shared" si="43"/>
        <v>0.19659145463274119</v>
      </c>
    </row>
    <row r="111" spans="1:20" ht="14.1" customHeight="1" x14ac:dyDescent="0.2">
      <c r="A111" s="10" t="s">
        <v>111</v>
      </c>
      <c r="B111" s="10" t="s">
        <v>135</v>
      </c>
      <c r="C111" s="10">
        <f t="shared" si="29"/>
        <v>67</v>
      </c>
      <c r="D111" s="30">
        <v>67</v>
      </c>
      <c r="E111" s="16"/>
      <c r="F111" s="33">
        <f t="shared" si="30"/>
        <v>0.13637001684446939</v>
      </c>
      <c r="G111" s="34">
        <f t="shared" ca="1" si="31"/>
        <v>22.494779929912728</v>
      </c>
      <c r="H111" s="45">
        <f t="shared" ca="1" si="32"/>
        <v>0</v>
      </c>
      <c r="I111" s="45">
        <f t="shared" ca="1" si="33"/>
        <v>0</v>
      </c>
      <c r="J111" s="33">
        <f t="shared" si="34"/>
        <v>0.14474315890542483</v>
      </c>
      <c r="K111" s="34">
        <f t="shared" ca="1" si="35"/>
        <v>22.124487095187185</v>
      </c>
      <c r="L111" s="25">
        <f t="shared" ca="1" si="36"/>
        <v>1</v>
      </c>
      <c r="M111" s="42">
        <f t="shared" ca="1" si="37"/>
        <v>15</v>
      </c>
      <c r="O111" s="24">
        <f t="shared" si="38"/>
        <v>67</v>
      </c>
      <c r="P111" s="32">
        <f t="shared" si="39"/>
        <v>0.13637001684446939</v>
      </c>
      <c r="Q111" s="24">
        <f t="shared" si="40"/>
        <v>67</v>
      </c>
      <c r="R111" s="32">
        <f t="shared" si="41"/>
        <v>0.14474315890542491</v>
      </c>
      <c r="S111" s="24">
        <f t="shared" si="42"/>
        <v>67</v>
      </c>
      <c r="T111" s="32">
        <f t="shared" si="43"/>
        <v>0.14474315890542483</v>
      </c>
    </row>
    <row r="112" spans="1:20" ht="14.1" customHeight="1" x14ac:dyDescent="0.2">
      <c r="A112" s="10" t="s">
        <v>111</v>
      </c>
      <c r="B112" s="10" t="s">
        <v>136</v>
      </c>
      <c r="C112" s="10">
        <f t="shared" si="29"/>
        <v>37</v>
      </c>
      <c r="D112" s="30">
        <v>37</v>
      </c>
      <c r="E112" s="16"/>
      <c r="F112" s="33">
        <f t="shared" si="30"/>
        <v>7.5308815272318919E-2</v>
      </c>
      <c r="G112" s="34">
        <f t="shared" ca="1" si="31"/>
        <v>22.570088745185046</v>
      </c>
      <c r="H112" s="45">
        <f t="shared" ca="1" si="32"/>
        <v>0</v>
      </c>
      <c r="I112" s="45">
        <f t="shared" ca="1" si="33"/>
        <v>0</v>
      </c>
      <c r="J112" s="33">
        <f t="shared" si="34"/>
        <v>7.993278924627939E-2</v>
      </c>
      <c r="K112" s="34">
        <f t="shared" ca="1" si="35"/>
        <v>22.204419884433463</v>
      </c>
      <c r="L112" s="25">
        <f t="shared" ca="1" si="36"/>
        <v>0</v>
      </c>
      <c r="M112" s="42">
        <f t="shared" ca="1" si="37"/>
        <v>0</v>
      </c>
      <c r="O112" s="24">
        <f t="shared" si="38"/>
        <v>37</v>
      </c>
      <c r="P112" s="32">
        <f t="shared" si="39"/>
        <v>7.5308815272318919E-2</v>
      </c>
      <c r="Q112" s="24">
        <f t="shared" si="40"/>
        <v>37</v>
      </c>
      <c r="R112" s="32">
        <f t="shared" si="41"/>
        <v>7.9932789246279431E-2</v>
      </c>
      <c r="S112" s="24">
        <f t="shared" si="42"/>
        <v>37</v>
      </c>
      <c r="T112" s="32">
        <f t="shared" si="43"/>
        <v>7.993278924627939E-2</v>
      </c>
    </row>
    <row r="113" spans="1:20" ht="14.1" customHeight="1" x14ac:dyDescent="0.2">
      <c r="A113" s="10" t="s">
        <v>111</v>
      </c>
      <c r="B113" s="10" t="s">
        <v>137</v>
      </c>
      <c r="C113" s="10">
        <f t="shared" si="29"/>
        <v>80</v>
      </c>
      <c r="D113" s="30">
        <v>80</v>
      </c>
      <c r="E113" s="16"/>
      <c r="F113" s="33">
        <f t="shared" si="30"/>
        <v>0.16282987085906794</v>
      </c>
      <c r="G113" s="34">
        <f t="shared" ca="1" si="31"/>
        <v>22.732918616044113</v>
      </c>
      <c r="H113" s="45">
        <f t="shared" ca="1" si="32"/>
        <v>0</v>
      </c>
      <c r="I113" s="45">
        <f t="shared" ca="1" si="33"/>
        <v>0</v>
      </c>
      <c r="J113" s="33">
        <f t="shared" si="34"/>
        <v>0.17282765242438786</v>
      </c>
      <c r="K113" s="34">
        <f t="shared" ca="1" si="35"/>
        <v>22.377247536857851</v>
      </c>
      <c r="L113" s="25">
        <f t="shared" ca="1" si="36"/>
        <v>0</v>
      </c>
      <c r="M113" s="42">
        <f t="shared" ca="1" si="37"/>
        <v>0</v>
      </c>
      <c r="O113" s="24">
        <f t="shared" si="38"/>
        <v>80</v>
      </c>
      <c r="P113" s="32">
        <f t="shared" si="39"/>
        <v>0.16282987085906794</v>
      </c>
      <c r="Q113" s="24">
        <f t="shared" si="40"/>
        <v>80</v>
      </c>
      <c r="R113" s="32">
        <f t="shared" si="41"/>
        <v>0.17282765242438797</v>
      </c>
      <c r="S113" s="24">
        <f t="shared" si="42"/>
        <v>80</v>
      </c>
      <c r="T113" s="32">
        <f t="shared" si="43"/>
        <v>0.17282765242438786</v>
      </c>
    </row>
    <row r="114" spans="1:20" ht="14.1" customHeight="1" x14ac:dyDescent="0.2">
      <c r="A114" s="10" t="s">
        <v>111</v>
      </c>
      <c r="B114" s="10" t="s">
        <v>138</v>
      </c>
      <c r="C114" s="10">
        <f t="shared" si="29"/>
        <v>155</v>
      </c>
      <c r="D114" s="30">
        <v>155</v>
      </c>
      <c r="E114" s="16"/>
      <c r="F114" s="33">
        <f t="shared" si="30"/>
        <v>0.31548287478944415</v>
      </c>
      <c r="G114" s="34">
        <f t="shared" ca="1" si="31"/>
        <v>23.048401490833559</v>
      </c>
      <c r="H114" s="45">
        <f t="shared" ca="1" si="32"/>
        <v>1</v>
      </c>
      <c r="I114" s="45">
        <f t="shared" ca="1" si="33"/>
        <v>15</v>
      </c>
      <c r="J114" s="33">
        <f t="shared" si="34"/>
        <v>0.33485357657225151</v>
      </c>
      <c r="K114" s="34">
        <f t="shared" ca="1" si="35"/>
        <v>22.712101113430101</v>
      </c>
      <c r="L114" s="25">
        <f t="shared" ca="1" si="36"/>
        <v>0</v>
      </c>
      <c r="M114" s="42">
        <f t="shared" ca="1" si="37"/>
        <v>0</v>
      </c>
      <c r="O114" s="24">
        <f t="shared" si="38"/>
        <v>155</v>
      </c>
      <c r="P114" s="32">
        <f t="shared" si="39"/>
        <v>0.31548287478944415</v>
      </c>
      <c r="Q114" s="24">
        <f t="shared" si="40"/>
        <v>155</v>
      </c>
      <c r="R114" s="32">
        <f t="shared" si="41"/>
        <v>0.33485357657225168</v>
      </c>
      <c r="S114" s="24">
        <f t="shared" si="42"/>
        <v>155</v>
      </c>
      <c r="T114" s="32">
        <f t="shared" si="43"/>
        <v>0.33485357657225151</v>
      </c>
    </row>
    <row r="115" spans="1:20" ht="14.1" customHeight="1" x14ac:dyDescent="0.2">
      <c r="A115" s="10" t="s">
        <v>111</v>
      </c>
      <c r="B115" s="10" t="s">
        <v>139</v>
      </c>
      <c r="C115" s="10">
        <f t="shared" si="29"/>
        <v>93</v>
      </c>
      <c r="D115" s="30">
        <v>93</v>
      </c>
      <c r="E115" s="16"/>
      <c r="F115" s="33">
        <f t="shared" si="30"/>
        <v>0.18928972487366649</v>
      </c>
      <c r="G115" s="34">
        <f t="shared" ca="1" si="31"/>
        <v>23.237691215707226</v>
      </c>
      <c r="H115" s="45">
        <f t="shared" ca="1" si="32"/>
        <v>0</v>
      </c>
      <c r="I115" s="45">
        <f t="shared" ca="1" si="33"/>
        <v>0</v>
      </c>
      <c r="J115" s="33">
        <f t="shared" si="34"/>
        <v>0.20091214594335088</v>
      </c>
      <c r="K115" s="34">
        <f t="shared" ca="1" si="35"/>
        <v>22.913013259373454</v>
      </c>
      <c r="L115" s="25">
        <f t="shared" ca="1" si="36"/>
        <v>0</v>
      </c>
      <c r="M115" s="42">
        <f t="shared" ca="1" si="37"/>
        <v>0</v>
      </c>
      <c r="O115" s="24">
        <f t="shared" si="38"/>
        <v>93</v>
      </c>
      <c r="P115" s="32">
        <f t="shared" si="39"/>
        <v>0.18928972487366649</v>
      </c>
      <c r="Q115" s="24">
        <f t="shared" si="40"/>
        <v>93</v>
      </c>
      <c r="R115" s="32">
        <f t="shared" si="41"/>
        <v>0.20091214594335102</v>
      </c>
      <c r="S115" s="24">
        <f t="shared" si="42"/>
        <v>93</v>
      </c>
      <c r="T115" s="32">
        <f t="shared" si="43"/>
        <v>0.20091214594335088</v>
      </c>
    </row>
    <row r="116" spans="1:20" ht="14.1" customHeight="1" x14ac:dyDescent="0.2">
      <c r="A116" s="10" t="s">
        <v>111</v>
      </c>
      <c r="B116" s="10" t="s">
        <v>64</v>
      </c>
      <c r="C116" s="10">
        <f t="shared" si="29"/>
        <v>123</v>
      </c>
      <c r="D116" s="30">
        <v>123</v>
      </c>
      <c r="E116" s="16"/>
      <c r="F116" s="33">
        <f t="shared" si="30"/>
        <v>0.25035092644581697</v>
      </c>
      <c r="G116" s="34">
        <f t="shared" ca="1" si="31"/>
        <v>23.488042142153041</v>
      </c>
      <c r="H116" s="45">
        <f t="shared" ca="1" si="32"/>
        <v>0</v>
      </c>
      <c r="I116" s="45">
        <f t="shared" ca="1" si="33"/>
        <v>0</v>
      </c>
      <c r="J116" s="33">
        <f t="shared" si="34"/>
        <v>0.26572251560249632</v>
      </c>
      <c r="K116" s="34">
        <f t="shared" ca="1" si="35"/>
        <v>23.178735774975952</v>
      </c>
      <c r="L116" s="25">
        <f t="shared" ca="1" si="36"/>
        <v>1</v>
      </c>
      <c r="M116" s="42">
        <f t="shared" ca="1" si="37"/>
        <v>15</v>
      </c>
      <c r="O116" s="24">
        <f t="shared" si="38"/>
        <v>123</v>
      </c>
      <c r="P116" s="32">
        <f t="shared" si="39"/>
        <v>0.25035092644581697</v>
      </c>
      <c r="Q116" s="24">
        <f t="shared" si="40"/>
        <v>123</v>
      </c>
      <c r="R116" s="32">
        <f t="shared" si="41"/>
        <v>0.26572251560249649</v>
      </c>
      <c r="S116" s="24">
        <f t="shared" si="42"/>
        <v>123</v>
      </c>
      <c r="T116" s="32">
        <f t="shared" si="43"/>
        <v>0.26572251560249632</v>
      </c>
    </row>
    <row r="117" spans="1:20" ht="14.1" customHeight="1" x14ac:dyDescent="0.2">
      <c r="A117" s="10" t="s">
        <v>111</v>
      </c>
      <c r="B117" s="10" t="s">
        <v>65</v>
      </c>
      <c r="C117" s="10">
        <f t="shared" si="29"/>
        <v>177</v>
      </c>
      <c r="D117" s="30">
        <v>177</v>
      </c>
      <c r="E117" s="16"/>
      <c r="F117" s="33">
        <f t="shared" si="30"/>
        <v>0.36026108927568784</v>
      </c>
      <c r="G117" s="34">
        <f t="shared" ca="1" si="31"/>
        <v>23.84830323142873</v>
      </c>
      <c r="H117" s="45">
        <f t="shared" ca="1" si="32"/>
        <v>0</v>
      </c>
      <c r="I117" s="45">
        <f t="shared" ca="1" si="33"/>
        <v>0</v>
      </c>
      <c r="J117" s="33">
        <f t="shared" si="34"/>
        <v>0.38238118098895812</v>
      </c>
      <c r="K117" s="34">
        <f t="shared" ca="1" si="35"/>
        <v>23.561116955964909</v>
      </c>
      <c r="L117" s="25">
        <f t="shared" ca="1" si="36"/>
        <v>0</v>
      </c>
      <c r="M117" s="42">
        <f t="shared" ca="1" si="37"/>
        <v>0</v>
      </c>
      <c r="O117" s="24">
        <f t="shared" si="38"/>
        <v>177</v>
      </c>
      <c r="P117" s="32">
        <f t="shared" si="39"/>
        <v>0.36026108927568784</v>
      </c>
      <c r="Q117" s="24">
        <f t="shared" si="40"/>
        <v>177</v>
      </c>
      <c r="R117" s="32">
        <f t="shared" si="41"/>
        <v>0.3823811809889584</v>
      </c>
      <c r="S117" s="24">
        <f t="shared" si="42"/>
        <v>177</v>
      </c>
      <c r="T117" s="32">
        <f t="shared" si="43"/>
        <v>0.38238118098895812</v>
      </c>
    </row>
    <row r="118" spans="1:20" ht="14.1" customHeight="1" x14ac:dyDescent="0.2">
      <c r="A118" s="10" t="s">
        <v>111</v>
      </c>
      <c r="B118" s="10" t="s">
        <v>66</v>
      </c>
      <c r="C118" s="10">
        <f t="shared" si="29"/>
        <v>130</v>
      </c>
      <c r="D118" s="30">
        <v>130</v>
      </c>
      <c r="E118" s="16"/>
      <c r="F118" s="33">
        <f t="shared" si="30"/>
        <v>0.26459854014598538</v>
      </c>
      <c r="G118" s="34">
        <f t="shared" ca="1" si="31"/>
        <v>24.112901771574716</v>
      </c>
      <c r="H118" s="45">
        <f t="shared" ca="1" si="32"/>
        <v>1</v>
      </c>
      <c r="I118" s="45">
        <f t="shared" ca="1" si="33"/>
        <v>15</v>
      </c>
      <c r="J118" s="33">
        <f t="shared" si="34"/>
        <v>0.28084493518963027</v>
      </c>
      <c r="K118" s="34">
        <f t="shared" ca="1" si="35"/>
        <v>23.84196189115454</v>
      </c>
      <c r="L118" s="25">
        <f t="shared" ca="1" si="36"/>
        <v>0</v>
      </c>
      <c r="M118" s="42">
        <f t="shared" ca="1" si="37"/>
        <v>0</v>
      </c>
      <c r="O118" s="24">
        <f t="shared" si="38"/>
        <v>130</v>
      </c>
      <c r="P118" s="32">
        <f t="shared" si="39"/>
        <v>0.26459854014598538</v>
      </c>
      <c r="Q118" s="24">
        <f t="shared" si="40"/>
        <v>130</v>
      </c>
      <c r="R118" s="32">
        <f t="shared" si="41"/>
        <v>0.28084493518963044</v>
      </c>
      <c r="S118" s="24">
        <f t="shared" si="42"/>
        <v>130</v>
      </c>
      <c r="T118" s="32">
        <f t="shared" si="43"/>
        <v>0.28084493518963027</v>
      </c>
    </row>
    <row r="119" spans="1:20" ht="14.1" customHeight="1" x14ac:dyDescent="0.2">
      <c r="A119" s="10" t="s">
        <v>111</v>
      </c>
      <c r="B119" s="10" t="s">
        <v>67</v>
      </c>
      <c r="C119" s="10">
        <f t="shared" si="29"/>
        <v>89</v>
      </c>
      <c r="D119" s="30">
        <v>89</v>
      </c>
      <c r="E119" s="16"/>
      <c r="F119" s="33">
        <f t="shared" si="30"/>
        <v>0.18114823133071309</v>
      </c>
      <c r="G119" s="34">
        <f t="shared" ca="1" si="31"/>
        <v>24.294050002905429</v>
      </c>
      <c r="H119" s="45">
        <f t="shared" ca="1" si="32"/>
        <v>0</v>
      </c>
      <c r="I119" s="45">
        <f t="shared" ca="1" si="33"/>
        <v>0</v>
      </c>
      <c r="J119" s="33">
        <f t="shared" si="34"/>
        <v>0.1922707633221315</v>
      </c>
      <c r="K119" s="34">
        <f t="shared" ca="1" si="35"/>
        <v>24.034232654476671</v>
      </c>
      <c r="L119" s="25">
        <f t="shared" ca="1" si="36"/>
        <v>1</v>
      </c>
      <c r="M119" s="42">
        <f t="shared" ca="1" si="37"/>
        <v>15</v>
      </c>
      <c r="O119" s="24">
        <f t="shared" si="38"/>
        <v>89</v>
      </c>
      <c r="P119" s="32">
        <f t="shared" si="39"/>
        <v>0.18114823133071309</v>
      </c>
      <c r="Q119" s="24">
        <f t="shared" si="40"/>
        <v>89</v>
      </c>
      <c r="R119" s="32">
        <f t="shared" si="41"/>
        <v>0.19227076332213161</v>
      </c>
      <c r="S119" s="24">
        <f t="shared" si="42"/>
        <v>89</v>
      </c>
      <c r="T119" s="32">
        <f t="shared" si="43"/>
        <v>0.1922707633221315</v>
      </c>
    </row>
    <row r="120" spans="1:20" ht="14.1" customHeight="1" x14ac:dyDescent="0.2">
      <c r="A120" s="10" t="s">
        <v>111</v>
      </c>
      <c r="B120" s="10" t="s">
        <v>68</v>
      </c>
      <c r="C120" s="10">
        <f t="shared" si="29"/>
        <v>89</v>
      </c>
      <c r="D120" s="30">
        <v>89</v>
      </c>
      <c r="E120" s="16"/>
      <c r="F120" s="33">
        <f t="shared" si="30"/>
        <v>0.18114823133071309</v>
      </c>
      <c r="G120" s="34">
        <f t="shared" ca="1" si="31"/>
        <v>24.475198234236142</v>
      </c>
      <c r="H120" s="45">
        <f t="shared" ca="1" si="32"/>
        <v>0</v>
      </c>
      <c r="I120" s="45">
        <f t="shared" ca="1" si="33"/>
        <v>0</v>
      </c>
      <c r="J120" s="33">
        <f t="shared" si="34"/>
        <v>0.1922707633221315</v>
      </c>
      <c r="K120" s="34">
        <f t="shared" ca="1" si="35"/>
        <v>24.226503417798803</v>
      </c>
      <c r="L120" s="25">
        <f t="shared" ca="1" si="36"/>
        <v>0</v>
      </c>
      <c r="M120" s="42">
        <f t="shared" ca="1" si="37"/>
        <v>0</v>
      </c>
      <c r="O120" s="24">
        <f t="shared" si="38"/>
        <v>89</v>
      </c>
      <c r="P120" s="32">
        <f t="shared" si="39"/>
        <v>0.18114823133071309</v>
      </c>
      <c r="Q120" s="24">
        <f t="shared" si="40"/>
        <v>89</v>
      </c>
      <c r="R120" s="32">
        <f t="shared" si="41"/>
        <v>0.19227076332213161</v>
      </c>
      <c r="S120" s="24">
        <f t="shared" si="42"/>
        <v>89</v>
      </c>
      <c r="T120" s="32">
        <f t="shared" si="43"/>
        <v>0.1922707633221315</v>
      </c>
    </row>
    <row r="121" spans="1:20" ht="14.1" customHeight="1" x14ac:dyDescent="0.2">
      <c r="A121" s="10" t="s">
        <v>111</v>
      </c>
      <c r="B121" s="10" t="s">
        <v>69</v>
      </c>
      <c r="C121" s="10">
        <f t="shared" si="29"/>
        <v>50</v>
      </c>
      <c r="D121" s="30">
        <v>50</v>
      </c>
      <c r="E121" s="16"/>
      <c r="F121" s="33">
        <f t="shared" si="30"/>
        <v>0.10176866928691747</v>
      </c>
      <c r="G121" s="34">
        <f t="shared" ca="1" si="31"/>
        <v>24.576966903523061</v>
      </c>
      <c r="H121" s="45">
        <f t="shared" ca="1" si="32"/>
        <v>0</v>
      </c>
      <c r="I121" s="45">
        <f t="shared" ca="1" si="33"/>
        <v>0</v>
      </c>
      <c r="J121" s="33">
        <f t="shared" si="34"/>
        <v>0.10801728276524242</v>
      </c>
      <c r="K121" s="34">
        <f t="shared" ca="1" si="35"/>
        <v>24.334520700564045</v>
      </c>
      <c r="L121" s="25">
        <f t="shared" ca="1" si="36"/>
        <v>0</v>
      </c>
      <c r="M121" s="42">
        <f t="shared" ca="1" si="37"/>
        <v>0</v>
      </c>
      <c r="O121" s="24">
        <f t="shared" si="38"/>
        <v>50</v>
      </c>
      <c r="P121" s="32">
        <f t="shared" si="39"/>
        <v>0.10176866928691747</v>
      </c>
      <c r="Q121" s="24">
        <f t="shared" si="40"/>
        <v>50</v>
      </c>
      <c r="R121" s="32">
        <f t="shared" si="41"/>
        <v>0.10801728276524247</v>
      </c>
      <c r="S121" s="24">
        <f t="shared" si="42"/>
        <v>50</v>
      </c>
      <c r="T121" s="32">
        <f t="shared" si="43"/>
        <v>0.10801728276524242</v>
      </c>
    </row>
    <row r="122" spans="1:20" ht="14.1" customHeight="1" x14ac:dyDescent="0.2">
      <c r="A122" s="10" t="s">
        <v>111</v>
      </c>
      <c r="B122" s="10" t="s">
        <v>70</v>
      </c>
      <c r="C122" s="10">
        <f t="shared" si="29"/>
        <v>70</v>
      </c>
      <c r="D122" s="30">
        <v>70</v>
      </c>
      <c r="E122" s="16"/>
      <c r="F122" s="33">
        <f t="shared" si="30"/>
        <v>0.14247613700168443</v>
      </c>
      <c r="G122" s="34">
        <f t="shared" ca="1" si="31"/>
        <v>24.719443040524745</v>
      </c>
      <c r="H122" s="45">
        <f t="shared" ca="1" si="32"/>
        <v>0</v>
      </c>
      <c r="I122" s="45">
        <f t="shared" ca="1" si="33"/>
        <v>0</v>
      </c>
      <c r="J122" s="33">
        <f t="shared" si="34"/>
        <v>0.15122419587133937</v>
      </c>
      <c r="K122" s="34">
        <f t="shared" ca="1" si="35"/>
        <v>24.485744896435385</v>
      </c>
      <c r="L122" s="25">
        <f t="shared" ca="1" si="36"/>
        <v>0</v>
      </c>
      <c r="M122" s="42">
        <f t="shared" ca="1" si="37"/>
        <v>0</v>
      </c>
      <c r="O122" s="24">
        <f t="shared" si="38"/>
        <v>70</v>
      </c>
      <c r="P122" s="32">
        <f t="shared" si="39"/>
        <v>0.14247613700168446</v>
      </c>
      <c r="Q122" s="24">
        <f t="shared" si="40"/>
        <v>70</v>
      </c>
      <c r="R122" s="32">
        <f t="shared" si="41"/>
        <v>0.15122419587133948</v>
      </c>
      <c r="S122" s="24">
        <f t="shared" si="42"/>
        <v>70</v>
      </c>
      <c r="T122" s="32">
        <f t="shared" si="43"/>
        <v>0.15122419587133937</v>
      </c>
    </row>
    <row r="123" spans="1:20" ht="14.1" customHeight="1" x14ac:dyDescent="0.2">
      <c r="A123" s="10" t="s">
        <v>111</v>
      </c>
      <c r="B123" s="10" t="s">
        <v>170</v>
      </c>
      <c r="C123" s="10">
        <f t="shared" si="29"/>
        <v>61</v>
      </c>
      <c r="D123" s="30">
        <v>61</v>
      </c>
      <c r="E123" s="16"/>
      <c r="F123" s="33">
        <f t="shared" si="30"/>
        <v>0.1241577765300393</v>
      </c>
      <c r="G123" s="34">
        <f t="shared" ca="1" si="31"/>
        <v>24.843600817054785</v>
      </c>
      <c r="H123" s="45">
        <f t="shared" ca="1" si="32"/>
        <v>0</v>
      </c>
      <c r="I123" s="45">
        <f t="shared" ca="1" si="33"/>
        <v>0</v>
      </c>
      <c r="J123" s="33">
        <f t="shared" si="34"/>
        <v>0.13178108497359575</v>
      </c>
      <c r="K123" s="34">
        <f t="shared" ca="1" si="35"/>
        <v>24.617525981408981</v>
      </c>
      <c r="L123" s="25">
        <f t="shared" ca="1" si="36"/>
        <v>0</v>
      </c>
      <c r="M123" s="42">
        <f t="shared" ca="1" si="37"/>
        <v>0</v>
      </c>
      <c r="O123" s="24">
        <f t="shared" si="38"/>
        <v>61</v>
      </c>
      <c r="P123" s="32">
        <f t="shared" si="39"/>
        <v>0.1241577765300393</v>
      </c>
      <c r="Q123" s="24">
        <f t="shared" si="40"/>
        <v>61</v>
      </c>
      <c r="R123" s="32">
        <f t="shared" si="41"/>
        <v>0.13178108497359584</v>
      </c>
      <c r="S123" s="24">
        <f t="shared" si="42"/>
        <v>61</v>
      </c>
      <c r="T123" s="32">
        <f t="shared" si="43"/>
        <v>0.13178108497359575</v>
      </c>
    </row>
    <row r="124" spans="1:20" ht="14.1" customHeight="1" x14ac:dyDescent="0.2">
      <c r="A124" s="10" t="s">
        <v>111</v>
      </c>
      <c r="B124" s="10" t="s">
        <v>171</v>
      </c>
      <c r="C124" s="10">
        <f t="shared" si="29"/>
        <v>151</v>
      </c>
      <c r="D124" s="30">
        <v>151</v>
      </c>
      <c r="E124" s="16"/>
      <c r="F124" s="33">
        <f t="shared" si="30"/>
        <v>0.30734138124649074</v>
      </c>
      <c r="G124" s="34">
        <f t="shared" ca="1" si="31"/>
        <v>25.150942198301276</v>
      </c>
      <c r="H124" s="45">
        <f t="shared" ca="1" si="32"/>
        <v>1</v>
      </c>
      <c r="I124" s="45">
        <f t="shared" ca="1" si="33"/>
        <v>15</v>
      </c>
      <c r="J124" s="33">
        <f t="shared" si="34"/>
        <v>0.32621219395103207</v>
      </c>
      <c r="K124" s="34">
        <f t="shared" ca="1" si="35"/>
        <v>24.943738175360014</v>
      </c>
      <c r="L124" s="25">
        <f t="shared" ca="1" si="36"/>
        <v>0</v>
      </c>
      <c r="M124" s="42">
        <f t="shared" ca="1" si="37"/>
        <v>0</v>
      </c>
      <c r="O124" s="24">
        <f t="shared" si="38"/>
        <v>151</v>
      </c>
      <c r="P124" s="32">
        <f t="shared" si="39"/>
        <v>0.30734138124649074</v>
      </c>
      <c r="Q124" s="24">
        <f t="shared" si="40"/>
        <v>151</v>
      </c>
      <c r="R124" s="32">
        <f t="shared" si="41"/>
        <v>0.32621219395103229</v>
      </c>
      <c r="S124" s="24">
        <f t="shared" si="42"/>
        <v>151</v>
      </c>
      <c r="T124" s="32">
        <f t="shared" si="43"/>
        <v>0.32621219395103207</v>
      </c>
    </row>
    <row r="125" spans="1:20" ht="14.1" customHeight="1" x14ac:dyDescent="0.2">
      <c r="A125" s="10" t="s">
        <v>111</v>
      </c>
      <c r="B125" s="10" t="s">
        <v>113</v>
      </c>
      <c r="C125" s="10">
        <f t="shared" si="29"/>
        <v>100</v>
      </c>
      <c r="D125" s="30">
        <v>100</v>
      </c>
      <c r="E125" s="16"/>
      <c r="F125" s="33">
        <f t="shared" si="30"/>
        <v>0.20353733857383494</v>
      </c>
      <c r="G125" s="34">
        <f t="shared" ca="1" si="31"/>
        <v>25.354479536875111</v>
      </c>
      <c r="H125" s="45">
        <f t="shared" ca="1" si="32"/>
        <v>0</v>
      </c>
      <c r="I125" s="45">
        <f t="shared" ca="1" si="33"/>
        <v>0</v>
      </c>
      <c r="J125" s="33">
        <f t="shared" si="34"/>
        <v>0.21603456553048483</v>
      </c>
      <c r="K125" s="34">
        <f t="shared" ca="1" si="35"/>
        <v>25.159772740890499</v>
      </c>
      <c r="L125" s="25">
        <f t="shared" ca="1" si="36"/>
        <v>1</v>
      </c>
      <c r="M125" s="42">
        <f t="shared" ca="1" si="37"/>
        <v>15</v>
      </c>
      <c r="O125" s="24">
        <f t="shared" si="38"/>
        <v>100</v>
      </c>
      <c r="P125" s="32">
        <f t="shared" si="39"/>
        <v>0.20353733857383494</v>
      </c>
      <c r="Q125" s="24">
        <f t="shared" si="40"/>
        <v>100</v>
      </c>
      <c r="R125" s="32">
        <f t="shared" si="41"/>
        <v>0.21603456553048495</v>
      </c>
      <c r="S125" s="24">
        <f t="shared" si="42"/>
        <v>100</v>
      </c>
      <c r="T125" s="32">
        <f t="shared" si="43"/>
        <v>0.21603456553048483</v>
      </c>
    </row>
    <row r="126" spans="1:20" ht="14.1" customHeight="1" x14ac:dyDescent="0.2">
      <c r="A126" s="10" t="s">
        <v>111</v>
      </c>
      <c r="B126" s="10" t="s">
        <v>71</v>
      </c>
      <c r="C126" s="10">
        <f t="shared" si="29"/>
        <v>47</v>
      </c>
      <c r="D126" s="30">
        <v>47</v>
      </c>
      <c r="E126" s="16"/>
      <c r="F126" s="33">
        <f t="shared" si="30"/>
        <v>9.5662549129702415E-2</v>
      </c>
      <c r="G126" s="34">
        <f t="shared" ca="1" si="31"/>
        <v>25.450142086004814</v>
      </c>
      <c r="H126" s="45">
        <f t="shared" ca="1" si="32"/>
        <v>0</v>
      </c>
      <c r="I126" s="45">
        <f t="shared" ca="1" si="33"/>
        <v>0</v>
      </c>
      <c r="J126" s="33">
        <f t="shared" si="34"/>
        <v>0.10153624579932786</v>
      </c>
      <c r="K126" s="34">
        <f t="shared" ca="1" si="35"/>
        <v>25.261308986689826</v>
      </c>
      <c r="L126" s="25">
        <f t="shared" ca="1" si="36"/>
        <v>0</v>
      </c>
      <c r="M126" s="42">
        <f t="shared" ca="1" si="37"/>
        <v>0</v>
      </c>
      <c r="O126" s="24">
        <f t="shared" si="38"/>
        <v>47</v>
      </c>
      <c r="P126" s="32">
        <f t="shared" si="39"/>
        <v>9.5662549129702415E-2</v>
      </c>
      <c r="Q126" s="24">
        <f t="shared" si="40"/>
        <v>47</v>
      </c>
      <c r="R126" s="32">
        <f t="shared" si="41"/>
        <v>0.10153624579932793</v>
      </c>
      <c r="S126" s="24">
        <f t="shared" si="42"/>
        <v>47</v>
      </c>
      <c r="T126" s="32">
        <f t="shared" si="43"/>
        <v>0.10153624579932786</v>
      </c>
    </row>
    <row r="127" spans="1:20" ht="14.1" customHeight="1" x14ac:dyDescent="0.2">
      <c r="A127" s="10" t="s">
        <v>111</v>
      </c>
      <c r="B127" s="10" t="s">
        <v>72</v>
      </c>
      <c r="C127" s="10">
        <f t="shared" si="29"/>
        <v>90</v>
      </c>
      <c r="D127" s="30">
        <v>90</v>
      </c>
      <c r="E127" s="16"/>
      <c r="F127" s="33">
        <f t="shared" si="30"/>
        <v>0.18318360471645143</v>
      </c>
      <c r="G127" s="34">
        <f t="shared" ca="1" si="31"/>
        <v>25.633325690721264</v>
      </c>
      <c r="H127" s="45">
        <f t="shared" ca="1" si="32"/>
        <v>0</v>
      </c>
      <c r="I127" s="45">
        <f t="shared" ca="1" si="33"/>
        <v>0</v>
      </c>
      <c r="J127" s="33">
        <f t="shared" si="34"/>
        <v>0.19443110897743635</v>
      </c>
      <c r="K127" s="34">
        <f t="shared" ca="1" si="35"/>
        <v>25.455740095667263</v>
      </c>
      <c r="L127" s="25">
        <f t="shared" ca="1" si="36"/>
        <v>0</v>
      </c>
      <c r="M127" s="42">
        <f t="shared" ca="1" si="37"/>
        <v>0</v>
      </c>
      <c r="O127" s="24">
        <f t="shared" si="38"/>
        <v>90</v>
      </c>
      <c r="P127" s="32">
        <f t="shared" si="39"/>
        <v>0.18318360471645143</v>
      </c>
      <c r="Q127" s="24">
        <f t="shared" si="40"/>
        <v>90</v>
      </c>
      <c r="R127" s="32">
        <f t="shared" si="41"/>
        <v>0.19443110897743646</v>
      </c>
      <c r="S127" s="24">
        <f t="shared" si="42"/>
        <v>90</v>
      </c>
      <c r="T127" s="32">
        <f t="shared" si="43"/>
        <v>0.19443110897743635</v>
      </c>
    </row>
    <row r="128" spans="1:20" ht="14.1" customHeight="1" x14ac:dyDescent="0.2">
      <c r="A128" s="10" t="s">
        <v>111</v>
      </c>
      <c r="B128" s="10" t="s">
        <v>114</v>
      </c>
      <c r="C128" s="10">
        <f t="shared" si="29"/>
        <v>52</v>
      </c>
      <c r="D128" s="30">
        <v>52</v>
      </c>
      <c r="E128" s="16"/>
      <c r="F128" s="33">
        <f t="shared" si="30"/>
        <v>0.10583941605839416</v>
      </c>
      <c r="G128" s="34">
        <f t="shared" ca="1" si="31"/>
        <v>25.739165106779659</v>
      </c>
      <c r="H128" s="45">
        <f t="shared" ca="1" si="32"/>
        <v>0</v>
      </c>
      <c r="I128" s="45">
        <f t="shared" ca="1" si="33"/>
        <v>0</v>
      </c>
      <c r="J128" s="33">
        <f t="shared" si="34"/>
        <v>0.11233797407585211</v>
      </c>
      <c r="K128" s="34">
        <f t="shared" ca="1" si="35"/>
        <v>25.568078069743116</v>
      </c>
      <c r="L128" s="25">
        <f t="shared" ca="1" si="36"/>
        <v>0</v>
      </c>
      <c r="M128" s="42">
        <f t="shared" ca="1" si="37"/>
        <v>0</v>
      </c>
      <c r="O128" s="24">
        <f t="shared" si="38"/>
        <v>52</v>
      </c>
      <c r="P128" s="32">
        <f t="shared" si="39"/>
        <v>0.10583941605839417</v>
      </c>
      <c r="Q128" s="24">
        <f t="shared" si="40"/>
        <v>52</v>
      </c>
      <c r="R128" s="32">
        <f t="shared" si="41"/>
        <v>0.11233797407585218</v>
      </c>
      <c r="S128" s="24">
        <f t="shared" si="42"/>
        <v>52</v>
      </c>
      <c r="T128" s="32">
        <f t="shared" si="43"/>
        <v>0.11233797407585211</v>
      </c>
    </row>
    <row r="129" spans="1:21" ht="14.1" customHeight="1" x14ac:dyDescent="0.2">
      <c r="A129" s="10" t="s">
        <v>111</v>
      </c>
      <c r="B129" s="10" t="s">
        <v>115</v>
      </c>
      <c r="C129" s="10">
        <f t="shared" si="29"/>
        <v>164</v>
      </c>
      <c r="D129" s="30">
        <v>164</v>
      </c>
      <c r="E129" s="16"/>
      <c r="F129" s="33">
        <f t="shared" si="30"/>
        <v>0.33380123526108929</v>
      </c>
      <c r="G129" s="34">
        <f t="shared" ca="1" si="31"/>
        <v>26.072966342040747</v>
      </c>
      <c r="H129" s="45">
        <f t="shared" ca="1" si="32"/>
        <v>1</v>
      </c>
      <c r="I129" s="45">
        <f t="shared" ca="1" si="33"/>
        <v>15</v>
      </c>
      <c r="J129" s="33">
        <f t="shared" si="34"/>
        <v>0.3542966874699951</v>
      </c>
      <c r="K129" s="34">
        <f t="shared" ca="1" si="35"/>
        <v>25.92237475721311</v>
      </c>
      <c r="L129" s="25">
        <f t="shared" ca="1" si="36"/>
        <v>0</v>
      </c>
      <c r="M129" s="42">
        <f t="shared" ca="1" si="37"/>
        <v>0</v>
      </c>
      <c r="O129" s="24">
        <f t="shared" si="38"/>
        <v>164</v>
      </c>
      <c r="P129" s="32">
        <f t="shared" si="39"/>
        <v>0.33380123526108929</v>
      </c>
      <c r="Q129" s="24">
        <f t="shared" si="40"/>
        <v>164</v>
      </c>
      <c r="R129" s="32">
        <f t="shared" si="41"/>
        <v>0.35429668746999532</v>
      </c>
      <c r="S129" s="24">
        <f t="shared" si="42"/>
        <v>164</v>
      </c>
      <c r="T129" s="32">
        <f t="shared" si="43"/>
        <v>0.3542966874699951</v>
      </c>
    </row>
    <row r="130" spans="1:21" ht="14.1" customHeight="1" x14ac:dyDescent="0.2">
      <c r="A130" s="10" t="s">
        <v>111</v>
      </c>
      <c r="B130" s="10" t="s">
        <v>116</v>
      </c>
      <c r="C130" s="10">
        <f t="shared" si="29"/>
        <v>81</v>
      </c>
      <c r="D130" s="30">
        <v>81</v>
      </c>
      <c r="E130" s="16"/>
      <c r="F130" s="33">
        <f t="shared" si="30"/>
        <v>0.16486524424480628</v>
      </c>
      <c r="G130" s="34">
        <f t="shared" ca="1" si="31"/>
        <v>26.237831586285552</v>
      </c>
      <c r="H130" s="45">
        <f t="shared" ca="1" si="32"/>
        <v>0</v>
      </c>
      <c r="I130" s="45">
        <f t="shared" ca="1" si="33"/>
        <v>0</v>
      </c>
      <c r="J130" s="33">
        <f t="shared" si="34"/>
        <v>0.1749879980796927</v>
      </c>
      <c r="K130" s="34">
        <f t="shared" ca="1" si="35"/>
        <v>26.097362755292803</v>
      </c>
      <c r="L130" s="25">
        <f t="shared" ca="1" si="36"/>
        <v>1</v>
      </c>
      <c r="M130" s="42">
        <f t="shared" ca="1" si="37"/>
        <v>15</v>
      </c>
      <c r="O130" s="24">
        <f t="shared" si="38"/>
        <v>81</v>
      </c>
      <c r="P130" s="32">
        <f t="shared" si="39"/>
        <v>0.16486524424480628</v>
      </c>
      <c r="Q130" s="24">
        <f t="shared" si="40"/>
        <v>81</v>
      </c>
      <c r="R130" s="32">
        <f t="shared" si="41"/>
        <v>0.17498799807969281</v>
      </c>
      <c r="S130" s="24">
        <f t="shared" si="42"/>
        <v>81</v>
      </c>
      <c r="T130" s="32">
        <f t="shared" si="43"/>
        <v>0.1749879980796927</v>
      </c>
    </row>
    <row r="131" spans="1:21" ht="14.1" customHeight="1" x14ac:dyDescent="0.2">
      <c r="A131" s="10" t="s">
        <v>111</v>
      </c>
      <c r="B131" s="10" t="s">
        <v>117</v>
      </c>
      <c r="C131" s="10">
        <f t="shared" si="29"/>
        <v>119</v>
      </c>
      <c r="D131" s="30">
        <v>119</v>
      </c>
      <c r="E131" s="16"/>
      <c r="F131" s="33">
        <f t="shared" si="30"/>
        <v>0.24220943290286356</v>
      </c>
      <c r="G131" s="34">
        <f t="shared" ca="1" si="31"/>
        <v>26.480041019188416</v>
      </c>
      <c r="H131" s="45">
        <f t="shared" ca="1" si="32"/>
        <v>0</v>
      </c>
      <c r="I131" s="45">
        <f t="shared" ca="1" si="33"/>
        <v>0</v>
      </c>
      <c r="J131" s="33">
        <f t="shared" si="34"/>
        <v>0.25708113298127694</v>
      </c>
      <c r="K131" s="34">
        <f t="shared" ca="1" si="35"/>
        <v>26.35444388827408</v>
      </c>
      <c r="L131" s="25">
        <f t="shared" ca="1" si="36"/>
        <v>0</v>
      </c>
      <c r="M131" s="42">
        <f t="shared" ca="1" si="37"/>
        <v>0</v>
      </c>
      <c r="O131" s="24">
        <f t="shared" si="38"/>
        <v>119</v>
      </c>
      <c r="P131" s="32">
        <f t="shared" si="39"/>
        <v>0.24220943290286356</v>
      </c>
      <c r="Q131" s="24">
        <f t="shared" si="40"/>
        <v>119</v>
      </c>
      <c r="R131" s="32">
        <f t="shared" si="41"/>
        <v>0.25708113298127711</v>
      </c>
      <c r="S131" s="24">
        <f t="shared" si="42"/>
        <v>119</v>
      </c>
      <c r="T131" s="32">
        <f t="shared" si="43"/>
        <v>0.25708113298127694</v>
      </c>
    </row>
    <row r="132" spans="1:21" ht="14.1" customHeight="1" x14ac:dyDescent="0.2">
      <c r="A132" s="10" t="s">
        <v>111</v>
      </c>
      <c r="B132" s="10" t="s">
        <v>118</v>
      </c>
      <c r="C132" s="10">
        <f t="shared" si="29"/>
        <v>152</v>
      </c>
      <c r="D132" s="30">
        <v>152</v>
      </c>
      <c r="E132" s="16"/>
      <c r="F132" s="33">
        <f t="shared" si="30"/>
        <v>0.30937675463222908</v>
      </c>
      <c r="G132" s="34">
        <f t="shared" ca="1" si="31"/>
        <v>26.789417773820645</v>
      </c>
      <c r="H132" s="45">
        <f t="shared" ca="1" si="32"/>
        <v>0</v>
      </c>
      <c r="I132" s="45">
        <f t="shared" ca="1" si="33"/>
        <v>0</v>
      </c>
      <c r="J132" s="33">
        <f t="shared" si="34"/>
        <v>0.32837253960633694</v>
      </c>
      <c r="K132" s="34">
        <f t="shared" ca="1" si="35"/>
        <v>26.682816427880418</v>
      </c>
      <c r="L132" s="25">
        <f t="shared" ca="1" si="36"/>
        <v>0</v>
      </c>
      <c r="M132" s="42">
        <f t="shared" ca="1" si="37"/>
        <v>0</v>
      </c>
      <c r="O132" s="24">
        <f t="shared" si="38"/>
        <v>152</v>
      </c>
      <c r="P132" s="32">
        <f t="shared" si="39"/>
        <v>0.30937675463222908</v>
      </c>
      <c r="Q132" s="24">
        <f t="shared" si="40"/>
        <v>152</v>
      </c>
      <c r="R132" s="32">
        <f t="shared" si="41"/>
        <v>0.32837253960633717</v>
      </c>
      <c r="S132" s="24">
        <f t="shared" si="42"/>
        <v>152</v>
      </c>
      <c r="T132" s="32">
        <f t="shared" si="43"/>
        <v>0.32837253960633694</v>
      </c>
    </row>
    <row r="133" spans="1:21" ht="14.1" customHeight="1" x14ac:dyDescent="0.2">
      <c r="A133" s="10" t="s">
        <v>111</v>
      </c>
      <c r="B133" s="10" t="s">
        <v>119</v>
      </c>
      <c r="C133" s="10">
        <f t="shared" si="29"/>
        <v>81</v>
      </c>
      <c r="D133" s="30">
        <v>81</v>
      </c>
      <c r="E133" s="16"/>
      <c r="F133" s="33">
        <f t="shared" si="30"/>
        <v>0.16486524424480628</v>
      </c>
      <c r="G133" s="34">
        <f t="shared" ca="1" si="31"/>
        <v>26.95428301806545</v>
      </c>
      <c r="H133" s="45">
        <f t="shared" ca="1" si="32"/>
        <v>0</v>
      </c>
      <c r="I133" s="45">
        <f t="shared" ca="1" si="33"/>
        <v>0</v>
      </c>
      <c r="J133" s="33">
        <f t="shared" si="34"/>
        <v>0.1749879980796927</v>
      </c>
      <c r="K133" s="34">
        <f t="shared" ca="1" si="35"/>
        <v>26.857804425960111</v>
      </c>
      <c r="L133" s="25">
        <f t="shared" ca="1" si="36"/>
        <v>0</v>
      </c>
      <c r="M133" s="42">
        <f t="shared" ca="1" si="37"/>
        <v>0</v>
      </c>
      <c r="O133" s="24">
        <f t="shared" si="38"/>
        <v>81</v>
      </c>
      <c r="P133" s="32">
        <f t="shared" si="39"/>
        <v>0.16486524424480628</v>
      </c>
      <c r="Q133" s="24">
        <f t="shared" si="40"/>
        <v>81</v>
      </c>
      <c r="R133" s="32">
        <f t="shared" si="41"/>
        <v>0.17498799807969281</v>
      </c>
      <c r="S133" s="24">
        <f t="shared" si="42"/>
        <v>81</v>
      </c>
      <c r="T133" s="32">
        <f t="shared" si="43"/>
        <v>0.1749879980796927</v>
      </c>
    </row>
    <row r="134" spans="1:21" ht="14.1" customHeight="1" x14ac:dyDescent="0.2">
      <c r="A134" s="10" t="s">
        <v>111</v>
      </c>
      <c r="B134" s="10" t="s">
        <v>120</v>
      </c>
      <c r="C134" s="10">
        <f t="shared" si="29"/>
        <v>40</v>
      </c>
      <c r="D134" s="30">
        <v>40</v>
      </c>
      <c r="E134" s="16"/>
      <c r="F134" s="33">
        <f t="shared" si="30"/>
        <v>8.1414935429533972E-2</v>
      </c>
      <c r="G134" s="34">
        <f t="shared" ca="1" si="31"/>
        <v>27.035697953494985</v>
      </c>
      <c r="H134" s="45">
        <f t="shared" ca="1" si="32"/>
        <v>1</v>
      </c>
      <c r="I134" s="45">
        <f t="shared" ca="1" si="33"/>
        <v>15</v>
      </c>
      <c r="J134" s="33">
        <f t="shared" si="34"/>
        <v>8.6413826212193928E-2</v>
      </c>
      <c r="K134" s="34">
        <f t="shared" ca="1" si="35"/>
        <v>26.944218252172305</v>
      </c>
      <c r="L134" s="25">
        <f t="shared" ca="1" si="36"/>
        <v>0</v>
      </c>
      <c r="M134" s="42">
        <f t="shared" ca="1" si="37"/>
        <v>0</v>
      </c>
      <c r="O134" s="24">
        <f t="shared" si="38"/>
        <v>40</v>
      </c>
      <c r="P134" s="32">
        <f t="shared" si="39"/>
        <v>8.1414935429533972E-2</v>
      </c>
      <c r="Q134" s="24">
        <f t="shared" si="40"/>
        <v>40</v>
      </c>
      <c r="R134" s="32">
        <f t="shared" si="41"/>
        <v>8.6413826212193984E-2</v>
      </c>
      <c r="S134" s="24">
        <f t="shared" si="42"/>
        <v>40</v>
      </c>
      <c r="T134" s="32">
        <f t="shared" si="43"/>
        <v>8.6413826212193928E-2</v>
      </c>
    </row>
    <row r="135" spans="1:21" ht="14.1" customHeight="1" x14ac:dyDescent="0.2">
      <c r="A135" s="10" t="s">
        <v>111</v>
      </c>
      <c r="B135" s="10" t="s">
        <v>84</v>
      </c>
      <c r="C135" s="10">
        <f t="shared" si="29"/>
        <v>122</v>
      </c>
      <c r="D135" s="30">
        <v>122</v>
      </c>
      <c r="E135" s="16"/>
      <c r="F135" s="33">
        <f t="shared" si="30"/>
        <v>0.2483155530600786</v>
      </c>
      <c r="G135" s="34">
        <f t="shared" ca="1" si="31"/>
        <v>27.284013506555063</v>
      </c>
      <c r="H135" s="45">
        <f t="shared" ca="1" si="32"/>
        <v>0</v>
      </c>
      <c r="I135" s="45">
        <f t="shared" ca="1" si="33"/>
        <v>0</v>
      </c>
      <c r="J135" s="33">
        <f t="shared" si="34"/>
        <v>0.2635621699471915</v>
      </c>
      <c r="K135" s="34">
        <f t="shared" ca="1" si="35"/>
        <v>27.207780422119498</v>
      </c>
      <c r="L135" s="25">
        <f t="shared" ca="1" si="36"/>
        <v>1</v>
      </c>
      <c r="M135" s="42">
        <f t="shared" ca="1" si="37"/>
        <v>15</v>
      </c>
      <c r="O135" s="24">
        <f t="shared" si="38"/>
        <v>122</v>
      </c>
      <c r="P135" s="32">
        <f t="shared" si="39"/>
        <v>0.2483155530600786</v>
      </c>
      <c r="Q135" s="24">
        <f t="shared" si="40"/>
        <v>122</v>
      </c>
      <c r="R135" s="32">
        <f t="shared" si="41"/>
        <v>0.26356216994719167</v>
      </c>
      <c r="S135" s="24">
        <f t="shared" si="42"/>
        <v>122</v>
      </c>
      <c r="T135" s="32">
        <f t="shared" si="43"/>
        <v>0.2635621699471915</v>
      </c>
    </row>
    <row r="136" spans="1:21" ht="14.1" customHeight="1" x14ac:dyDescent="0.2">
      <c r="A136" s="10" t="s">
        <v>111</v>
      </c>
      <c r="B136" s="10" t="s">
        <v>85</v>
      </c>
      <c r="C136" s="10">
        <f t="shared" si="29"/>
        <v>78</v>
      </c>
      <c r="D136" s="30">
        <v>78</v>
      </c>
      <c r="E136" s="16"/>
      <c r="F136" s="33">
        <f t="shared" si="30"/>
        <v>0.15875912408759124</v>
      </c>
      <c r="G136" s="34">
        <f t="shared" ca="1" si="31"/>
        <v>27.442772630642654</v>
      </c>
      <c r="H136" s="45">
        <f t="shared" ca="1" si="32"/>
        <v>0</v>
      </c>
      <c r="I136" s="45">
        <f t="shared" ca="1" si="33"/>
        <v>0</v>
      </c>
      <c r="J136" s="33">
        <f t="shared" si="34"/>
        <v>0.16850696111377816</v>
      </c>
      <c r="K136" s="34">
        <f t="shared" ca="1" si="35"/>
        <v>27.376287383233276</v>
      </c>
      <c r="L136" s="25">
        <f t="shared" ca="1" si="36"/>
        <v>0</v>
      </c>
      <c r="M136" s="42">
        <f t="shared" ca="1" si="37"/>
        <v>0</v>
      </c>
      <c r="O136" s="24">
        <f t="shared" si="38"/>
        <v>78</v>
      </c>
      <c r="P136" s="32">
        <f t="shared" si="39"/>
        <v>0.15875912408759124</v>
      </c>
      <c r="Q136" s="24">
        <f t="shared" si="40"/>
        <v>78</v>
      </c>
      <c r="R136" s="32">
        <f t="shared" si="41"/>
        <v>0.16850696111377828</v>
      </c>
      <c r="S136" s="24">
        <f t="shared" si="42"/>
        <v>78</v>
      </c>
      <c r="T136" s="32">
        <f t="shared" si="43"/>
        <v>0.16850696111377816</v>
      </c>
    </row>
    <row r="137" spans="1:21" ht="14.1" customHeight="1" x14ac:dyDescent="0.2">
      <c r="A137" s="10" t="s">
        <v>111</v>
      </c>
      <c r="B137" s="10" t="s">
        <v>86</v>
      </c>
      <c r="C137" s="10">
        <f t="shared" si="29"/>
        <v>102</v>
      </c>
      <c r="D137" s="30">
        <v>102</v>
      </c>
      <c r="E137" s="16"/>
      <c r="F137" s="33">
        <f t="shared" si="30"/>
        <v>0.20760808534531161</v>
      </c>
      <c r="G137" s="34">
        <f t="shared" ca="1" si="31"/>
        <v>27.650380715987964</v>
      </c>
      <c r="H137" s="45">
        <f t="shared" ca="1" si="32"/>
        <v>0</v>
      </c>
      <c r="I137" s="45">
        <f t="shared" ca="1" si="33"/>
        <v>0</v>
      </c>
      <c r="J137" s="33">
        <f t="shared" si="34"/>
        <v>0.22035525684109453</v>
      </c>
      <c r="K137" s="34">
        <f t="shared" ca="1" si="35"/>
        <v>27.596642640074371</v>
      </c>
      <c r="L137" s="25">
        <f t="shared" ca="1" si="36"/>
        <v>0</v>
      </c>
      <c r="M137" s="42">
        <f t="shared" ref="M137:M142" ca="1" si="44">MIN(C137,L137*C$6)</f>
        <v>0</v>
      </c>
      <c r="O137" s="24">
        <f t="shared" ref="O137:O142" si="45">+($D137/2)*(SIGN(1-P$6*$D137)+1)</f>
        <v>102</v>
      </c>
      <c r="P137" s="32">
        <f t="shared" ref="P137:P142" si="46">MIN(1,P$6*$D137)</f>
        <v>0.20760808534531164</v>
      </c>
      <c r="Q137" s="24">
        <f t="shared" ref="Q137:Q142" si="47">+($D137/2)*(SIGN(1-R$6*$D137)+1)</f>
        <v>102</v>
      </c>
      <c r="R137" s="32">
        <f t="shared" ref="R137:R142" si="48">MIN(1,R$6*$D137)</f>
        <v>0.22035525684109467</v>
      </c>
      <c r="S137" s="24">
        <f t="shared" ref="S137:S142" si="49">+($D137/2)*(SIGN(1-T$6*$D137)+1)</f>
        <v>102</v>
      </c>
      <c r="T137" s="32">
        <f t="shared" ref="T137:T142" si="50">MIN(1,T$6*$D137)</f>
        <v>0.22035525684109453</v>
      </c>
    </row>
    <row r="138" spans="1:21" ht="14.1" customHeight="1" x14ac:dyDescent="0.2">
      <c r="A138" s="10" t="s">
        <v>111</v>
      </c>
      <c r="B138" s="10" t="s">
        <v>87</v>
      </c>
      <c r="C138" s="10">
        <f t="shared" ref="C138:C142" si="51">+D138</f>
        <v>49</v>
      </c>
      <c r="D138" s="30">
        <v>49</v>
      </c>
      <c r="E138" s="16"/>
      <c r="F138" s="33">
        <f t="shared" ref="F138:F142" si="52">+I$5*D138/D$143</f>
        <v>9.9733295901179117E-2</v>
      </c>
      <c r="G138" s="34">
        <f t="shared" ref="G138:G142" ca="1" si="53">+F138+G137</f>
        <v>27.750114011889142</v>
      </c>
      <c r="H138" s="45">
        <f t="shared" ref="H138:H142" ca="1" si="54">+INT(G138)-INT(G137)</f>
        <v>0</v>
      </c>
      <c r="I138" s="45">
        <f t="shared" ref="I138:I142" ca="1" si="55">MIN(C138,H138*C$6)</f>
        <v>0</v>
      </c>
      <c r="J138" s="33">
        <f t="shared" ref="J138:J142" si="56">+T138</f>
        <v>0.10585693710993757</v>
      </c>
      <c r="K138" s="34">
        <f t="shared" ref="K138:K142" ca="1" si="57">+J138+K137</f>
        <v>27.702499577184309</v>
      </c>
      <c r="L138" s="25">
        <f t="shared" ref="L138:L142" ca="1" si="58">+INT(K138)-INT(K137)</f>
        <v>0</v>
      </c>
      <c r="M138" s="42">
        <f t="shared" ca="1" si="44"/>
        <v>0</v>
      </c>
      <c r="O138" s="24">
        <f t="shared" si="45"/>
        <v>49</v>
      </c>
      <c r="P138" s="32">
        <f t="shared" si="46"/>
        <v>9.9733295901179117E-2</v>
      </c>
      <c r="Q138" s="24">
        <f t="shared" si="47"/>
        <v>49</v>
      </c>
      <c r="R138" s="32">
        <f t="shared" si="48"/>
        <v>0.10585693710993763</v>
      </c>
      <c r="S138" s="24">
        <f t="shared" si="49"/>
        <v>49</v>
      </c>
      <c r="T138" s="32">
        <f t="shared" si="50"/>
        <v>0.10585693710993757</v>
      </c>
    </row>
    <row r="139" spans="1:21" ht="14.1" customHeight="1" x14ac:dyDescent="0.2">
      <c r="A139" s="10" t="s">
        <v>111</v>
      </c>
      <c r="B139" s="10" t="s">
        <v>88</v>
      </c>
      <c r="C139" s="10">
        <f t="shared" si="51"/>
        <v>110</v>
      </c>
      <c r="D139" s="30">
        <v>110</v>
      </c>
      <c r="E139" s="16"/>
      <c r="F139" s="33">
        <f t="shared" si="52"/>
        <v>0.22389107243121842</v>
      </c>
      <c r="G139" s="34">
        <f t="shared" ca="1" si="53"/>
        <v>27.97400508432036</v>
      </c>
      <c r="H139" s="45">
        <f t="shared" ca="1" si="54"/>
        <v>0</v>
      </c>
      <c r="I139" s="45">
        <f t="shared" ca="1" si="55"/>
        <v>0</v>
      </c>
      <c r="J139" s="33">
        <f t="shared" si="56"/>
        <v>0.23763802208353332</v>
      </c>
      <c r="K139" s="34">
        <f t="shared" ca="1" si="57"/>
        <v>27.940137599267842</v>
      </c>
      <c r="L139" s="25">
        <f t="shared" ca="1" si="58"/>
        <v>0</v>
      </c>
      <c r="M139" s="42">
        <f t="shared" ca="1" si="44"/>
        <v>0</v>
      </c>
      <c r="O139" s="24">
        <f t="shared" si="45"/>
        <v>110</v>
      </c>
      <c r="P139" s="32">
        <f t="shared" si="46"/>
        <v>0.22389107243121842</v>
      </c>
      <c r="Q139" s="24">
        <f t="shared" si="47"/>
        <v>110</v>
      </c>
      <c r="R139" s="32">
        <f t="shared" si="48"/>
        <v>0.23763802208353346</v>
      </c>
      <c r="S139" s="24">
        <f t="shared" si="49"/>
        <v>110</v>
      </c>
      <c r="T139" s="32">
        <f t="shared" si="50"/>
        <v>0.23763802208353332</v>
      </c>
    </row>
    <row r="140" spans="1:21" ht="14.1" customHeight="1" x14ac:dyDescent="0.2">
      <c r="A140" s="10" t="s">
        <v>111</v>
      </c>
      <c r="B140" s="10" t="s">
        <v>89</v>
      </c>
      <c r="C140" s="10">
        <f t="shared" si="51"/>
        <v>170</v>
      </c>
      <c r="D140" s="30">
        <v>170</v>
      </c>
      <c r="E140" s="16"/>
      <c r="F140" s="33">
        <f t="shared" si="52"/>
        <v>0.34601347557551937</v>
      </c>
      <c r="G140" s="34">
        <f t="shared" ca="1" si="53"/>
        <v>28.320018559895878</v>
      </c>
      <c r="H140" s="45">
        <f t="shared" ca="1" si="54"/>
        <v>1</v>
      </c>
      <c r="I140" s="45">
        <f t="shared" ca="1" si="55"/>
        <v>15</v>
      </c>
      <c r="J140" s="33">
        <f t="shared" si="56"/>
        <v>0.36725876140182423</v>
      </c>
      <c r="K140" s="34">
        <f t="shared" ca="1" si="57"/>
        <v>28.307396360669667</v>
      </c>
      <c r="L140" s="25">
        <f t="shared" ca="1" si="58"/>
        <v>1</v>
      </c>
      <c r="M140" s="42">
        <f t="shared" ca="1" si="44"/>
        <v>15</v>
      </c>
      <c r="O140" s="24">
        <f t="shared" si="45"/>
        <v>170</v>
      </c>
      <c r="P140" s="32">
        <f t="shared" si="46"/>
        <v>0.34601347557551937</v>
      </c>
      <c r="Q140" s="24">
        <f t="shared" si="47"/>
        <v>170</v>
      </c>
      <c r="R140" s="32">
        <f t="shared" si="48"/>
        <v>0.36725876140182445</v>
      </c>
      <c r="S140" s="24">
        <f t="shared" si="49"/>
        <v>170</v>
      </c>
      <c r="T140" s="32">
        <f t="shared" si="50"/>
        <v>0.36725876140182423</v>
      </c>
    </row>
    <row r="141" spans="1:21" ht="14.1" customHeight="1" x14ac:dyDescent="0.2">
      <c r="A141" s="10" t="s">
        <v>111</v>
      </c>
      <c r="B141" s="10" t="s">
        <v>57</v>
      </c>
      <c r="C141" s="10">
        <f t="shared" si="51"/>
        <v>41</v>
      </c>
      <c r="D141" s="30">
        <v>41</v>
      </c>
      <c r="E141" s="16"/>
      <c r="F141" s="33">
        <f t="shared" si="52"/>
        <v>8.3450308815272323E-2</v>
      </c>
      <c r="G141" s="34">
        <f t="shared" ca="1" si="53"/>
        <v>28.403468868711151</v>
      </c>
      <c r="H141" s="45">
        <f t="shared" ca="1" si="54"/>
        <v>0</v>
      </c>
      <c r="I141" s="45">
        <f t="shared" ca="1" si="55"/>
        <v>0</v>
      </c>
      <c r="J141" s="33">
        <f t="shared" si="56"/>
        <v>8.8574171867498774E-2</v>
      </c>
      <c r="K141" s="34">
        <f t="shared" ca="1" si="57"/>
        <v>28.395970532537167</v>
      </c>
      <c r="L141" s="25">
        <f t="shared" ca="1" si="58"/>
        <v>0</v>
      </c>
      <c r="M141" s="42">
        <f t="shared" ca="1" si="44"/>
        <v>0</v>
      </c>
      <c r="O141" s="24">
        <f t="shared" si="45"/>
        <v>41</v>
      </c>
      <c r="P141" s="32">
        <f t="shared" si="46"/>
        <v>8.3450308815272323E-2</v>
      </c>
      <c r="Q141" s="24">
        <f t="shared" si="47"/>
        <v>41</v>
      </c>
      <c r="R141" s="32">
        <f t="shared" si="48"/>
        <v>8.857417186749883E-2</v>
      </c>
      <c r="S141" s="24">
        <f t="shared" si="49"/>
        <v>41</v>
      </c>
      <c r="T141" s="32">
        <f t="shared" si="50"/>
        <v>8.8574171867498774E-2</v>
      </c>
    </row>
    <row r="142" spans="1:21" ht="14.1" customHeight="1" thickBot="1" x14ac:dyDescent="0.25">
      <c r="A142" s="11" t="s">
        <v>111</v>
      </c>
      <c r="B142" s="11" t="s">
        <v>58</v>
      </c>
      <c r="C142" s="11">
        <f t="shared" si="51"/>
        <v>60</v>
      </c>
      <c r="D142" s="37">
        <v>60</v>
      </c>
      <c r="E142" s="16"/>
      <c r="F142" s="38">
        <f t="shared" si="52"/>
        <v>0.12212240314430095</v>
      </c>
      <c r="G142" s="39">
        <f t="shared" ca="1" si="53"/>
        <v>28.525591271855451</v>
      </c>
      <c r="H142" s="46">
        <f t="shared" ca="1" si="54"/>
        <v>0</v>
      </c>
      <c r="I142" s="46">
        <f t="shared" ca="1" si="55"/>
        <v>0</v>
      </c>
      <c r="J142" s="38">
        <f t="shared" si="56"/>
        <v>0.12962073931829091</v>
      </c>
      <c r="K142" s="39">
        <f t="shared" ca="1" si="57"/>
        <v>28.525591271855458</v>
      </c>
      <c r="L142" s="27">
        <f t="shared" ca="1" si="58"/>
        <v>0</v>
      </c>
      <c r="M142" s="44">
        <f t="shared" ca="1" si="44"/>
        <v>0</v>
      </c>
      <c r="N142" s="16"/>
      <c r="O142" s="24">
        <f t="shared" si="45"/>
        <v>60</v>
      </c>
      <c r="P142" s="32">
        <f t="shared" si="46"/>
        <v>0.12212240314430095</v>
      </c>
      <c r="Q142" s="24">
        <f t="shared" si="47"/>
        <v>60</v>
      </c>
      <c r="R142" s="32">
        <f t="shared" si="48"/>
        <v>0.12962073931829099</v>
      </c>
      <c r="S142" s="24">
        <f t="shared" si="49"/>
        <v>60</v>
      </c>
      <c r="T142" s="32">
        <f t="shared" si="50"/>
        <v>0.12962073931829091</v>
      </c>
    </row>
    <row r="143" spans="1:21" s="3" customFormat="1" ht="24.75" customHeight="1" thickBot="1" x14ac:dyDescent="0.25">
      <c r="A143" s="35"/>
      <c r="B143" s="35"/>
      <c r="C143" s="36">
        <f>+SUM(C9:C142)</f>
        <v>14248</v>
      </c>
      <c r="D143" s="36">
        <f>+SUM(D9:D142)</f>
        <v>14248</v>
      </c>
      <c r="E143" s="17"/>
      <c r="F143" s="20">
        <f t="shared" ref="F143:K143" si="59">+SUM(F9:F142)</f>
        <v>28.999999999999996</v>
      </c>
      <c r="G143" s="20">
        <f t="shared" ca="1" si="59"/>
        <v>2047.0096627700125</v>
      </c>
      <c r="H143" s="20">
        <f t="shared" ca="1" si="59"/>
        <v>29</v>
      </c>
      <c r="I143" s="20">
        <f t="shared" ca="1" si="59"/>
        <v>435</v>
      </c>
      <c r="J143" s="20">
        <f t="shared" si="59"/>
        <v>29</v>
      </c>
      <c r="K143" s="20">
        <f t="shared" ca="1" si="59"/>
        <v>1943.3581790604117</v>
      </c>
      <c r="L143" s="20">
        <f ca="1">SUM(L9:L142)</f>
        <v>29</v>
      </c>
      <c r="M143" s="20">
        <f ca="1">SUM(M9:M142)</f>
        <v>435</v>
      </c>
      <c r="N143" s="40"/>
      <c r="O143" s="26">
        <f t="shared" ref="O143:T143" si="60">+SUM(O9:O142)</f>
        <v>12498</v>
      </c>
      <c r="P143" s="26">
        <f t="shared" si="60"/>
        <v>27.438096574957882</v>
      </c>
      <c r="Q143" s="26">
        <f t="shared" si="60"/>
        <v>12498</v>
      </c>
      <c r="R143" s="26">
        <f t="shared" si="60"/>
        <v>29.000000000000014</v>
      </c>
      <c r="S143" s="26">
        <f t="shared" si="60"/>
        <v>12498</v>
      </c>
      <c r="T143" s="26">
        <f t="shared" si="60"/>
        <v>29</v>
      </c>
      <c r="U143" s="4"/>
    </row>
    <row r="144" spans="1:21" s="3" customFormat="1" ht="14.1" customHeight="1" x14ac:dyDescent="0.25">
      <c r="A144" s="18"/>
      <c r="B144" s="18"/>
      <c r="C144" s="18"/>
      <c r="D144" s="23"/>
      <c r="E144" s="17"/>
      <c r="F144" s="17"/>
      <c r="G144" s="17"/>
      <c r="H144" s="17"/>
      <c r="I144" s="17"/>
      <c r="J144" s="17"/>
      <c r="K144" s="17"/>
      <c r="L144" s="17"/>
      <c r="M144" s="19"/>
      <c r="N144" s="17"/>
      <c r="O144" s="17"/>
      <c r="P144" s="17"/>
      <c r="Q144" s="17"/>
      <c r="R144" s="17"/>
      <c r="S144" s="17"/>
      <c r="T144" s="17"/>
      <c r="U144" s="18"/>
    </row>
    <row r="145" spans="1:19" x14ac:dyDescent="0.2">
      <c r="D145" s="22"/>
      <c r="M145" s="8"/>
    </row>
    <row r="146" spans="1:19" x14ac:dyDescent="0.2">
      <c r="D146" s="22"/>
      <c r="M146" s="8"/>
    </row>
    <row r="147" spans="1:19" ht="86.25" customHeight="1" x14ac:dyDescent="0.2">
      <c r="A147" s="72" t="s">
        <v>172</v>
      </c>
      <c r="B147" s="72"/>
      <c r="C147" s="72"/>
      <c r="D147" s="72"/>
      <c r="E147" s="72"/>
      <c r="F147" s="72"/>
      <c r="G147" s="72"/>
      <c r="H147" s="72"/>
      <c r="I147" s="72"/>
      <c r="J147" s="72"/>
      <c r="K147" s="72"/>
      <c r="L147" s="51"/>
      <c r="M147" s="51"/>
      <c r="N147" s="51"/>
      <c r="Q147" s="5"/>
      <c r="R147" s="5"/>
      <c r="S147" s="5"/>
    </row>
    <row r="148" spans="1:19" ht="12.75" customHeight="1" x14ac:dyDescent="0.2">
      <c r="A148" s="68"/>
      <c r="B148" s="68"/>
      <c r="C148" s="68"/>
      <c r="D148" s="68"/>
      <c r="E148" s="68"/>
      <c r="F148" s="68"/>
      <c r="G148" s="68"/>
      <c r="H148" s="68"/>
      <c r="I148" s="68"/>
      <c r="J148" s="68"/>
      <c r="K148" s="68"/>
    </row>
  </sheetData>
  <mergeCells count="17">
    <mergeCell ref="A147:K148"/>
    <mergeCell ref="F6:I6"/>
    <mergeCell ref="J6:M6"/>
    <mergeCell ref="A3:D3"/>
    <mergeCell ref="A6:B6"/>
    <mergeCell ref="F3:I3"/>
    <mergeCell ref="J3:M3"/>
    <mergeCell ref="O1:T1"/>
    <mergeCell ref="O3:T3"/>
    <mergeCell ref="E4:E7"/>
    <mergeCell ref="O4:T4"/>
    <mergeCell ref="O5:P5"/>
    <mergeCell ref="Q5:R5"/>
    <mergeCell ref="S5:T5"/>
    <mergeCell ref="A1:M1"/>
    <mergeCell ref="A4:B4"/>
    <mergeCell ref="A5:B5"/>
  </mergeCells>
  <phoneticPr fontId="8"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PSU Selection</vt:lpstr>
    </vt:vector>
  </TitlesOfParts>
  <Company>UNICEF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ILO-IPEC</dc:creator>
  <cp:lastModifiedBy>Liliana Castillo-Rubio</cp:lastModifiedBy>
  <cp:lastPrinted>2014-08-04T06:40:12Z</cp:lastPrinted>
  <dcterms:created xsi:type="dcterms:W3CDTF">2011-11-13T22:24:40Z</dcterms:created>
  <dcterms:modified xsi:type="dcterms:W3CDTF">2014-10-07T14:01:11Z</dcterms:modified>
</cp:coreProperties>
</file>